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Skola stranica\Pravilinici\fin2025\"/>
    </mc:Choice>
  </mc:AlternateContent>
  <xr:revisionPtr revIDLastSave="0" documentId="8_{C955CC06-3FD4-4014-9510-74F94523171E}" xr6:coauthVersionLast="36" xr6:coauthVersionMax="36" xr10:uidLastSave="{00000000-0000-0000-0000-000000000000}"/>
  <bookViews>
    <workbookView xWindow="0" yWindow="0" windowWidth="23234" windowHeight="9051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0" i="7" l="1"/>
  <c r="I236" i="7"/>
  <c r="I110" i="7"/>
  <c r="I86" i="7"/>
  <c r="H66" i="3" l="1"/>
  <c r="K142" i="7"/>
  <c r="K143" i="7"/>
  <c r="K144" i="7"/>
  <c r="K172" i="7"/>
  <c r="K183" i="7"/>
  <c r="K207" i="7"/>
  <c r="K208" i="7"/>
  <c r="K209" i="7"/>
  <c r="K210" i="7"/>
  <c r="K211" i="7"/>
  <c r="K212" i="7"/>
  <c r="K216" i="7"/>
  <c r="K228" i="7"/>
  <c r="K237" i="7"/>
  <c r="K238" i="7"/>
  <c r="K239" i="7"/>
  <c r="K241" i="7"/>
  <c r="K242" i="7"/>
  <c r="J141" i="7"/>
  <c r="J147" i="7"/>
  <c r="J163" i="7"/>
  <c r="J167" i="7"/>
  <c r="J187" i="7"/>
  <c r="J207" i="7"/>
  <c r="J211" i="7"/>
  <c r="J216" i="7"/>
  <c r="J220" i="7"/>
  <c r="J227" i="7"/>
  <c r="J231" i="7"/>
  <c r="J236" i="7"/>
  <c r="J240" i="7"/>
  <c r="J245" i="7"/>
  <c r="J249" i="7"/>
  <c r="J254" i="7"/>
  <c r="J258" i="7"/>
  <c r="K140" i="7"/>
  <c r="J130" i="7"/>
  <c r="K112" i="7"/>
  <c r="K122" i="7"/>
  <c r="K123" i="7"/>
  <c r="J110" i="7"/>
  <c r="J125" i="7"/>
  <c r="J106" i="7"/>
  <c r="K99" i="7"/>
  <c r="K101" i="7"/>
  <c r="K105" i="7"/>
  <c r="J86" i="7"/>
  <c r="K63" i="7"/>
  <c r="J57" i="7"/>
  <c r="K40" i="7"/>
  <c r="K35" i="7"/>
  <c r="K36" i="7"/>
  <c r="J34" i="7"/>
  <c r="E207" i="7"/>
  <c r="E125" i="7"/>
  <c r="K125" i="7" s="1"/>
  <c r="E110" i="7"/>
  <c r="E104" i="7"/>
  <c r="K104" i="7" s="1"/>
  <c r="E57" i="7"/>
  <c r="E56" i="7" s="1"/>
  <c r="K56" i="7" s="1"/>
  <c r="E63" i="7"/>
  <c r="E48" i="7"/>
  <c r="E52" i="7"/>
  <c r="E47" i="7" s="1"/>
  <c r="E34" i="7"/>
  <c r="H8" i="10"/>
  <c r="H14" i="10" s="1"/>
  <c r="H11" i="10"/>
  <c r="F31" i="3"/>
  <c r="F68" i="3"/>
  <c r="D26" i="8"/>
  <c r="F10" i="3"/>
  <c r="I8" i="10"/>
  <c r="I14" i="10" s="1"/>
  <c r="I11" i="10"/>
  <c r="K30" i="7"/>
  <c r="I206" i="7"/>
  <c r="E26" i="8"/>
  <c r="E10" i="8"/>
  <c r="K86" i="7" l="1"/>
  <c r="F11" i="10"/>
  <c r="E240" i="7"/>
  <c r="K240" i="7" s="1"/>
  <c r="E236" i="7"/>
  <c r="K236" i="7" s="1"/>
  <c r="E235" i="7"/>
  <c r="K235" i="7" s="1"/>
  <c r="E206" i="7"/>
  <c r="K206" i="7" s="1"/>
  <c r="E108" i="7"/>
  <c r="K108" i="7" s="1"/>
  <c r="E11" i="7"/>
  <c r="B26" i="8"/>
  <c r="B10" i="8"/>
  <c r="D69" i="3"/>
  <c r="D68" i="3" s="1"/>
  <c r="D63" i="3"/>
  <c r="D60" i="3"/>
  <c r="D36" i="3"/>
  <c r="D32" i="3"/>
  <c r="D23" i="3"/>
  <c r="D18" i="3"/>
  <c r="D11" i="3"/>
  <c r="D31" i="3" l="1"/>
  <c r="D10" i="3"/>
  <c r="G11" i="3"/>
  <c r="G10" i="3"/>
  <c r="D75" i="3" l="1"/>
  <c r="F34" i="10"/>
  <c r="F37" i="10" s="1"/>
  <c r="F21" i="10"/>
  <c r="F26" i="8" l="1"/>
  <c r="F12" i="8"/>
  <c r="F13" i="8"/>
  <c r="F15" i="8"/>
  <c r="F17" i="8"/>
  <c r="F18" i="8"/>
  <c r="F10" i="8"/>
  <c r="F75" i="3"/>
  <c r="H11" i="3"/>
  <c r="H18" i="3"/>
  <c r="H20" i="3"/>
  <c r="H23" i="3"/>
  <c r="I10" i="3"/>
  <c r="H10" i="3" l="1"/>
  <c r="H32" i="3"/>
  <c r="H36" i="3"/>
  <c r="H60" i="3"/>
  <c r="H63" i="3"/>
  <c r="H68" i="3"/>
  <c r="H69" i="3"/>
  <c r="F28" i="8"/>
  <c r="F30" i="8"/>
  <c r="F31" i="8"/>
  <c r="F32" i="8"/>
  <c r="F33" i="8"/>
  <c r="F34" i="8"/>
  <c r="F12" i="5"/>
  <c r="F13" i="5"/>
  <c r="F10" i="5"/>
  <c r="J63" i="7" l="1"/>
  <c r="J11" i="7"/>
  <c r="J6" i="7" l="1"/>
  <c r="K6" i="7"/>
  <c r="K16" i="7"/>
  <c r="J40" i="7"/>
  <c r="J104" i="7"/>
  <c r="K11" i="7" l="1"/>
  <c r="G10" i="5" l="1"/>
  <c r="K126" i="7"/>
  <c r="K110" i="7"/>
  <c r="G75" i="3" l="1"/>
  <c r="H75" i="3" s="1"/>
  <c r="I65" i="3"/>
  <c r="I64" i="3"/>
  <c r="I63" i="3"/>
  <c r="I60" i="3"/>
  <c r="I47" i="3"/>
  <c r="H31" i="3" l="1"/>
  <c r="I31" i="3"/>
  <c r="K94" i="7" l="1"/>
  <c r="K29" i="7" l="1"/>
  <c r="K21" i="7"/>
  <c r="K92" i="7" l="1"/>
  <c r="K18" i="7"/>
  <c r="I44" i="3"/>
  <c r="G12" i="5" l="1"/>
  <c r="G13" i="5"/>
  <c r="I32" i="3" l="1"/>
  <c r="I33" i="3"/>
  <c r="I34" i="3"/>
  <c r="I35" i="3"/>
  <c r="I36" i="3"/>
  <c r="I37" i="3"/>
  <c r="I38" i="3"/>
  <c r="I39" i="3"/>
  <c r="I40" i="3"/>
  <c r="I41" i="3"/>
  <c r="I42" i="3"/>
  <c r="I43" i="3"/>
  <c r="I45" i="3"/>
  <c r="I46" i="3"/>
  <c r="I48" i="3"/>
  <c r="I49" i="3"/>
  <c r="I50" i="3"/>
  <c r="I51" i="3"/>
  <c r="I52" i="3"/>
  <c r="I53" i="3"/>
  <c r="I54" i="3"/>
  <c r="I55" i="3"/>
  <c r="I56" i="3"/>
  <c r="I57" i="3"/>
  <c r="I59" i="3"/>
  <c r="I61" i="3"/>
  <c r="I62" i="3"/>
  <c r="I68" i="3"/>
  <c r="I69" i="3"/>
  <c r="I70" i="3"/>
  <c r="I72" i="3"/>
  <c r="I75" i="3"/>
  <c r="I11" i="3"/>
  <c r="I12" i="3"/>
  <c r="I14" i="3"/>
  <c r="I15" i="3"/>
  <c r="I16" i="3"/>
  <c r="I17" i="3"/>
  <c r="I18" i="3"/>
  <c r="I19" i="3"/>
  <c r="I20" i="3"/>
  <c r="I22" i="3"/>
  <c r="I23" i="3"/>
  <c r="G28" i="8"/>
  <c r="G30" i="8"/>
  <c r="G32" i="8"/>
  <c r="G26" i="8"/>
  <c r="G12" i="8"/>
  <c r="G13" i="8"/>
  <c r="G15" i="8"/>
  <c r="G17" i="8"/>
  <c r="G10" i="8"/>
  <c r="K12" i="7"/>
  <c r="K13" i="7"/>
  <c r="K14" i="7"/>
  <c r="K15" i="7"/>
  <c r="K19" i="7"/>
  <c r="K20" i="7"/>
  <c r="K24" i="7"/>
  <c r="K25" i="7"/>
  <c r="K26" i="7"/>
  <c r="K27" i="7"/>
  <c r="K49" i="7"/>
  <c r="K50" i="7"/>
  <c r="K51" i="7"/>
  <c r="K53" i="7"/>
  <c r="K60" i="7"/>
  <c r="K65" i="7"/>
  <c r="K66" i="7"/>
  <c r="K67" i="7"/>
  <c r="K88" i="7"/>
  <c r="K89" i="7"/>
  <c r="K90" i="7"/>
  <c r="K91" i="7"/>
  <c r="K93" i="7"/>
  <c r="K98" i="7"/>
  <c r="K52" i="7" l="1"/>
  <c r="K48" i="7"/>
  <c r="K87" i="7" l="1"/>
  <c r="K34" i="7" l="1"/>
  <c r="K57" i="7"/>
  <c r="H21" i="10" l="1"/>
  <c r="G34" i="10" l="1"/>
  <c r="G37" i="10" s="1"/>
  <c r="I34" i="10" s="1"/>
  <c r="I37" i="10" s="1"/>
  <c r="I21" i="10"/>
  <c r="G21" i="10"/>
  <c r="G22" i="10" l="1"/>
  <c r="G28" i="10" s="1"/>
  <c r="G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E28" authorId="0" shapeId="0" xr:uid="{00000000-0006-0000-0200-00000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šk shema 891,52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  <author>tc={2E656349-371C-47BA-B15A-F90594ADC514}</author>
  </authors>
  <commentList>
    <comment ref="I30" authorId="0" shapeId="0" xr:uid="{00000000-0006-0000-0600-000001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hajdić za priču o čosiću</t>
        </r>
      </text>
    </comment>
    <comment ref="I60" authorId="1" shapeId="0" xr:uid="{00000000-0006-0000-06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143,30-TRANSFER MZO GALEŠIĆ</t>
        </r>
      </text>
    </comment>
    <comment ref="I87" authorId="0" shapeId="0" xr:uid="{00000000-0006-0000-0600-000003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2036,50je gore</t>
        </r>
      </text>
    </comment>
    <comment ref="E113" authorId="0" shapeId="0" xr:uid="{00000000-0006-0000-0600-000004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žsv276,22</t>
        </r>
      </text>
    </comment>
    <comment ref="I118" authorId="0" shapeId="0" xr:uid="{00000000-0006-0000-0600-000005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oj 25</t>
        </r>
      </text>
    </comment>
    <comment ref="E122" authorId="0" shapeId="0" xr:uid="{00000000-0006-0000-0600-000006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47,72-vžsv</t>
        </r>
      </text>
    </comment>
  </commentList>
</comments>
</file>

<file path=xl/sharedStrings.xml><?xml version="1.0" encoding="utf-8"?>
<sst xmlns="http://schemas.openxmlformats.org/spreadsheetml/2006/main" count="273" uniqueCount="159">
  <si>
    <t>PRIHODI UKUPNO</t>
  </si>
  <si>
    <t>RASHODI UKUPNO</t>
  </si>
  <si>
    <t>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</si>
  <si>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</si>
  <si>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</si>
  <si>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</si>
  <si>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</si>
  <si>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</si>
  <si>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</si>
  <si>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</si>
  <si>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</si>
  <si>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</si>
  <si>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</si>
  <si>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</si>
  <si>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</si>
  <si>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</si>
  <si>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</si>
  <si>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</si>
  <si>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</si>
  <si>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</si>
  <si>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</si>
  <si>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</si>
  <si>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</si>
  <si>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</si>
  <si>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</si>
  <si>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</si>
  <si>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</si>
  <si>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</si>
  <si>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</si>
  <si>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</si>
  <si>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</si>
  <si>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</si>
  <si>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</si>
  <si>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</si>
  <si>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</si>
  <si>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</si>
  <si>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</si>
  <si>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</si>
  <si>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</si>
  <si>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</si>
  <si>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</si>
  <si>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</si>
  <si>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</si>
  <si>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</si>
  <si>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</si>
  <si>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</si>
  <si>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</si>
  <si>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</si>
  <si>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</si>
  <si>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</si>
  <si>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</si>
  <si>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</si>
  <si>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</si>
  <si>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</si>
  <si>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Sredstva iz EU</t>
  </si>
  <si>
    <t>Prihod od financijske imovine</t>
  </si>
  <si>
    <t>Prihodi za posobne namjene</t>
  </si>
  <si>
    <t xml:space="preserve">Vlastiti prihodi </t>
  </si>
  <si>
    <t>Opći prihodi i primici</t>
  </si>
  <si>
    <t>Pomoći</t>
  </si>
  <si>
    <t xml:space="preserve">Donacije </t>
  </si>
  <si>
    <t>Vlastiti prihodi</t>
  </si>
  <si>
    <t>Prihodi za posebne namjene</t>
  </si>
  <si>
    <t xml:space="preserve">Financijski rashodi </t>
  </si>
  <si>
    <t xml:space="preserve">Naknade građanima i kućanstvima </t>
  </si>
  <si>
    <t>09 Obrazovanje</t>
  </si>
  <si>
    <t>0912 Osnovno obrazovanje</t>
  </si>
  <si>
    <t>096 Dodatne usluge u obrazovanju</t>
  </si>
  <si>
    <t xml:space="preserve">UKUPNO </t>
  </si>
  <si>
    <t>OSNOVNOŠKOLSTVO</t>
  </si>
  <si>
    <t>PROGRAM 1012</t>
  </si>
  <si>
    <t>Osnovnoškolsko obrazovanje</t>
  </si>
  <si>
    <t xml:space="preserve"> A 1012-01</t>
  </si>
  <si>
    <t>Materijalni rashodi škola STANDARD</t>
  </si>
  <si>
    <t>A 1012-02</t>
  </si>
  <si>
    <t>Financijski rashodi škola  STANDARD</t>
  </si>
  <si>
    <t>Kapitalni projekt 1012-03</t>
  </si>
  <si>
    <t>Opremanje škola STANDARD</t>
  </si>
  <si>
    <t xml:space="preserve">Opći prihodi i primici </t>
  </si>
  <si>
    <t xml:space="preserve">A 1012 -09 </t>
  </si>
  <si>
    <t>Rashodi za zaposlene-vlastiti i namjenski prihodi škola</t>
  </si>
  <si>
    <t xml:space="preserve">Rashodi za zaposlene </t>
  </si>
  <si>
    <t xml:space="preserve">Materijalni rashodi </t>
  </si>
  <si>
    <t>A 1012-10</t>
  </si>
  <si>
    <t>Materijalni rashodi-vlastiti i namjenski prihodi</t>
  </si>
  <si>
    <t>Naknade građanima i kućanstvima na temelju osiguranja i druge naknade</t>
  </si>
  <si>
    <t xml:space="preserve">Višak vlastitih prihoda </t>
  </si>
  <si>
    <t>PROGRAM 1013</t>
  </si>
  <si>
    <t>Izvanstandardni programi u školama</t>
  </si>
  <si>
    <t xml:space="preserve"> A 1013-06</t>
  </si>
  <si>
    <t>Produženi boravak</t>
  </si>
  <si>
    <t>A 1013-07</t>
  </si>
  <si>
    <t>Financiranje nabave drugih obrazovnih materijala</t>
  </si>
  <si>
    <t>A 1013-13</t>
  </si>
  <si>
    <t>Prehrana učenika u osnovnim školama</t>
  </si>
  <si>
    <t xml:space="preserve">Pomoći </t>
  </si>
  <si>
    <t>Višak prihoda za posebne namjene</t>
  </si>
  <si>
    <t>Višak prihoda od pomoći</t>
  </si>
  <si>
    <t xml:space="preserve">  31 Vlastiti prihodi </t>
  </si>
  <si>
    <t xml:space="preserve">  41 Ostali prihodi za posebne namjene</t>
  </si>
  <si>
    <t>Višak/manjak prihoda 92</t>
  </si>
  <si>
    <t>41 Prihodi za posebne namjene</t>
  </si>
  <si>
    <t xml:space="preserve">  61 Donacije</t>
  </si>
  <si>
    <t>57 min</t>
  </si>
  <si>
    <t xml:space="preserve">Rashodi poslovanja </t>
  </si>
  <si>
    <t>57 min i pomoći</t>
  </si>
  <si>
    <t>Zatezne kamate</t>
  </si>
  <si>
    <t xml:space="preserve"> 61 Donacije</t>
  </si>
  <si>
    <r>
      <t xml:space="preserve">Šifra 
</t>
    </r>
    <r>
      <rPr>
        <b/>
        <sz val="8"/>
        <color indexed="8"/>
        <rFont val="Arial"/>
        <family val="2"/>
        <charset val="238"/>
      </rPr>
      <t>1</t>
    </r>
  </si>
  <si>
    <r>
      <t xml:space="preserve">Naziv 
</t>
    </r>
    <r>
      <rPr>
        <b/>
        <sz val="8"/>
        <color indexed="8"/>
        <rFont val="Arial"/>
        <family val="2"/>
        <charset val="238"/>
      </rPr>
      <t>2</t>
    </r>
  </si>
  <si>
    <r>
      <t xml:space="preserve">Razred
</t>
    </r>
    <r>
      <rPr>
        <b/>
        <sz val="8"/>
        <color rgb="FF000000"/>
        <rFont val="Arial"/>
        <family val="2"/>
        <charset val="238"/>
      </rPr>
      <t>1</t>
    </r>
  </si>
  <si>
    <r>
      <t xml:space="preserve">Skupina
</t>
    </r>
    <r>
      <rPr>
        <b/>
        <sz val="8"/>
        <color rgb="FF000000"/>
        <rFont val="Arial"/>
        <family val="2"/>
        <charset val="238"/>
      </rPr>
      <t>2</t>
    </r>
  </si>
  <si>
    <r>
      <t xml:space="preserve">Naziv prihoda
</t>
    </r>
    <r>
      <rPr>
        <b/>
        <sz val="8"/>
        <color rgb="FF000000"/>
        <rFont val="Arial"/>
        <family val="2"/>
        <charset val="238"/>
      </rPr>
      <t>3</t>
    </r>
  </si>
  <si>
    <r>
      <t xml:space="preserve">Naziv rashoda
</t>
    </r>
    <r>
      <rPr>
        <b/>
        <sz val="8"/>
        <color rgb="FF000000"/>
        <rFont val="Arial"/>
        <family val="2"/>
        <charset val="238"/>
      </rPr>
      <t>3</t>
    </r>
  </si>
  <si>
    <r>
      <t xml:space="preserve">BROJČANA OZNAKA I NAZIV
</t>
    </r>
    <r>
      <rPr>
        <b/>
        <sz val="8"/>
        <color rgb="FF000000"/>
        <rFont val="Arial"/>
        <family val="2"/>
        <charset val="238"/>
      </rPr>
      <t>1</t>
    </r>
  </si>
  <si>
    <r>
      <t xml:space="preserve">Brojčana oznaka i naziv
</t>
    </r>
    <r>
      <rPr>
        <b/>
        <sz val="8"/>
        <color rgb="FF000000"/>
        <rFont val="Arial"/>
        <family val="2"/>
        <charset val="238"/>
      </rPr>
      <t>1</t>
    </r>
  </si>
  <si>
    <t>Tekući plan 2023.</t>
  </si>
  <si>
    <t>Plan 2024.</t>
  </si>
  <si>
    <t>Izvorni Plan 2024.</t>
  </si>
  <si>
    <r>
      <t xml:space="preserve">Tekući plan 2024.
</t>
    </r>
    <r>
      <rPr>
        <b/>
        <sz val="8"/>
        <color indexed="8"/>
        <rFont val="Arial"/>
        <family val="2"/>
        <charset val="238"/>
      </rPr>
      <t>5</t>
    </r>
  </si>
  <si>
    <t>žsv</t>
  </si>
  <si>
    <t>vžsv</t>
  </si>
  <si>
    <t>Izvršenje plana 2024.</t>
  </si>
  <si>
    <t>Izvršenje  tekućeg plana 2024.</t>
  </si>
  <si>
    <r>
      <t xml:space="preserve">Izvršenje plana
</t>
    </r>
    <r>
      <rPr>
        <b/>
        <sz val="8"/>
        <color rgb="FF000000"/>
        <rFont val="Arial"/>
        <family val="2"/>
        <charset val="238"/>
      </rPr>
      <t>7</t>
    </r>
  </si>
  <si>
    <r>
      <t xml:space="preserve">Izvršenjeplana
</t>
    </r>
    <r>
      <rPr>
        <b/>
        <sz val="8"/>
        <color rgb="FF000000"/>
        <rFont val="Arial"/>
        <family val="2"/>
        <charset val="238"/>
      </rPr>
      <t>7</t>
    </r>
  </si>
  <si>
    <r>
      <t xml:space="preserve">Izvršenje plana
</t>
    </r>
    <r>
      <rPr>
        <b/>
        <sz val="8"/>
        <color rgb="FF000000"/>
        <rFont val="Arial"/>
        <family val="2"/>
        <charset val="238"/>
      </rPr>
      <t>5</t>
    </r>
  </si>
  <si>
    <r>
      <t xml:space="preserve">Izvršenje plana
</t>
    </r>
    <r>
      <rPr>
        <b/>
        <sz val="8"/>
        <color indexed="8"/>
        <rFont val="Arial"/>
        <family val="2"/>
        <charset val="238"/>
      </rPr>
      <t>6</t>
    </r>
  </si>
  <si>
    <r>
      <t xml:space="preserve">Indeks
</t>
    </r>
    <r>
      <rPr>
        <b/>
        <sz val="8"/>
        <color indexed="8"/>
        <rFont val="Arial"/>
        <family val="2"/>
        <charset val="238"/>
      </rPr>
      <t>6/4x100</t>
    </r>
  </si>
  <si>
    <r>
      <t xml:space="preserve">Indeks
</t>
    </r>
    <r>
      <rPr>
        <b/>
        <sz val="8"/>
        <color indexed="8"/>
        <rFont val="Arial"/>
        <family val="2"/>
        <charset val="238"/>
      </rPr>
      <t>6/3x100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</si>
  <si>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5/3*100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</si>
  <si>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5/2*100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</si>
  <si>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7/5*100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</si>
  <si>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7/4*100</t>
    </r>
  </si>
  <si>
    <t>PROGRAM 1012-12</t>
  </si>
  <si>
    <t>Opremanje škola vlastiti i namjenski prihodi</t>
  </si>
  <si>
    <t>A 1013-23</t>
  </si>
  <si>
    <t>vžv</t>
  </si>
  <si>
    <t xml:space="preserve"> A 1013-04</t>
  </si>
  <si>
    <t>Izvanškolske aktivnosti</t>
  </si>
  <si>
    <t xml:space="preserve">54 eu pomoći </t>
  </si>
  <si>
    <r>
      <t xml:space="preserve">Izvršenje plana 2024.
</t>
    </r>
    <r>
      <rPr>
        <b/>
        <sz val="8"/>
        <color indexed="8"/>
        <rFont val="Arial"/>
        <family val="2"/>
        <charset val="238"/>
      </rPr>
      <t>3</t>
    </r>
  </si>
  <si>
    <r>
      <t xml:space="preserve">Izvršenje plana 2024.
</t>
    </r>
    <r>
      <rPr>
        <b/>
        <sz val="8"/>
        <color indexed="8"/>
        <rFont val="Arial"/>
        <family val="2"/>
        <charset val="238"/>
      </rPr>
      <t>2</t>
    </r>
  </si>
  <si>
    <r>
      <t xml:space="preserve">Izvršenje plana 2024.
</t>
    </r>
    <r>
      <rPr>
        <b/>
        <sz val="8"/>
        <color indexed="8"/>
        <rFont val="Arial"/>
        <family val="2"/>
        <charset val="238"/>
      </rPr>
      <t>4</t>
    </r>
  </si>
  <si>
    <t>Izvorni Plan 2025.</t>
  </si>
  <si>
    <t>Tekući plan 2025.</t>
  </si>
  <si>
    <t>Izvršenje plana 2025.</t>
  </si>
  <si>
    <t>Izvršenje  tekućeg plana 2025.</t>
  </si>
  <si>
    <r>
      <t xml:space="preserve">Izvorni plan 2025.
</t>
    </r>
    <r>
      <rPr>
        <b/>
        <sz val="8"/>
        <color rgb="FF000000"/>
        <rFont val="Arial"/>
        <family val="2"/>
        <charset val="238"/>
      </rPr>
      <t>5</t>
    </r>
  </si>
  <si>
    <r>
      <t xml:space="preserve">Tekući plan 2025.
</t>
    </r>
    <r>
      <rPr>
        <b/>
        <sz val="8"/>
        <color rgb="FF000000"/>
        <rFont val="Arial"/>
        <family val="2"/>
        <charset val="238"/>
      </rPr>
      <t>6</t>
    </r>
  </si>
  <si>
    <r>
      <t xml:space="preserve">Izvorni plan 2025.
</t>
    </r>
    <r>
      <rPr>
        <b/>
        <sz val="8"/>
        <color rgb="FF000000"/>
        <rFont val="Arial"/>
        <family val="2"/>
        <charset val="238"/>
      </rPr>
      <t>3</t>
    </r>
  </si>
  <si>
    <r>
      <t xml:space="preserve">Tekući plan 2025.
</t>
    </r>
    <r>
      <rPr>
        <b/>
        <sz val="8"/>
        <color rgb="FF000000"/>
        <rFont val="Arial"/>
        <family val="2"/>
        <charset val="238"/>
      </rPr>
      <t>4</t>
    </r>
  </si>
  <si>
    <r>
      <t xml:space="preserve">Izvorni plan 2025.
</t>
    </r>
    <r>
      <rPr>
        <b/>
        <sz val="8"/>
        <color indexed="8"/>
        <rFont val="Arial"/>
        <family val="2"/>
        <charset val="238"/>
      </rPr>
      <t>4</t>
    </r>
  </si>
  <si>
    <r>
      <t xml:space="preserve">Tekući plan 2025.
</t>
    </r>
    <r>
      <rPr>
        <b/>
        <sz val="8"/>
        <color indexed="8"/>
        <rFont val="Arial"/>
        <family val="2"/>
        <charset val="238"/>
      </rPr>
      <t>5</t>
    </r>
  </si>
  <si>
    <t xml:space="preserve"> IZVJEŠTAJ O IZVRŠENJU FINANCIJSKOG PLANA </t>
  </si>
  <si>
    <t xml:space="preserve">IZVJEŠTAJ O IZVRŠENJU FINANCIJSKOG PLANA </t>
  </si>
  <si>
    <t>Donacije i ostali rashodi</t>
  </si>
  <si>
    <t>POLUGODIŠNJI IZVJEŠTAJ O IZVRŠENJU FINANCIJSKOG PLANA ZA 2025.g.</t>
  </si>
  <si>
    <t>Škola puna mogućnosti 7 i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</si>
</sst>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_ ;\-#,##0.00\ 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7" fillId="2" borderId="0" xfId="0" quotePrefix="1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 wrapText="1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1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left" wrapText="1"/>
    </xf>
    <xf numFmtId="2" fontId="4" fillId="0" borderId="0" xfId="0" applyNumberFormat="1" applyFont="1" applyAlignment="1">
      <alignment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6" fillId="0" borderId="1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center" wrapText="1"/>
    </xf>
    <xf numFmtId="2" fontId="6" fillId="0" borderId="2" xfId="0" quotePrefix="1" applyNumberFormat="1" applyFont="1" applyBorder="1" applyAlignment="1">
      <alignment horizontal="left"/>
    </xf>
    <xf numFmtId="2" fontId="6" fillId="2" borderId="3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9" fillId="3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2" fontId="2" fillId="0" borderId="0" xfId="0" quotePrefix="1" applyNumberFormat="1" applyFont="1" applyAlignment="1">
      <alignment horizontal="center" vertical="center" wrapText="1"/>
    </xf>
    <xf numFmtId="2" fontId="9" fillId="4" borderId="1" xfId="0" quotePrefix="1" applyNumberFormat="1" applyFont="1" applyFill="1" applyBorder="1" applyAlignment="1">
      <alignment horizontal="right"/>
    </xf>
    <xf numFmtId="2" fontId="9" fillId="3" borderId="1" xfId="0" quotePrefix="1" applyNumberFormat="1" applyFont="1" applyFill="1" applyBorder="1" applyAlignment="1">
      <alignment horizontal="right"/>
    </xf>
    <xf numFmtId="2" fontId="16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wrapText="1"/>
    </xf>
    <xf numFmtId="2" fontId="18" fillId="0" borderId="0" xfId="0" quotePrefix="1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2" fontId="9" fillId="0" borderId="1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center" wrapText="1"/>
    </xf>
    <xf numFmtId="2" fontId="9" fillId="0" borderId="2" xfId="0" quotePrefix="1" applyNumberFormat="1" applyFont="1" applyBorder="1" applyAlignment="1">
      <alignment horizontal="left"/>
    </xf>
    <xf numFmtId="2" fontId="9" fillId="2" borderId="3" xfId="0" applyNumberFormat="1" applyFont="1" applyFill="1" applyBorder="1" applyAlignment="1">
      <alignment horizontal="center" vertical="center" wrapText="1"/>
    </xf>
    <xf numFmtId="2" fontId="6" fillId="3" borderId="1" xfId="0" quotePrefix="1" applyNumberFormat="1" applyFont="1" applyFill="1" applyBorder="1" applyAlignment="1">
      <alignment horizontal="right"/>
    </xf>
    <xf numFmtId="2" fontId="8" fillId="2" borderId="3" xfId="0" quotePrefix="1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6" fillId="5" borderId="4" xfId="0" applyNumberFormat="1" applyFont="1" applyFill="1" applyBorder="1" applyAlignment="1">
      <alignment horizontal="left" vertical="center" wrapText="1"/>
    </xf>
    <xf numFmtId="2" fontId="15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2" fontId="6" fillId="5" borderId="6" xfId="0" applyNumberFormat="1" applyFont="1" applyFill="1" applyBorder="1" applyAlignment="1">
      <alignment horizontal="left" vertical="center" wrapText="1"/>
    </xf>
    <xf numFmtId="2" fontId="15" fillId="2" borderId="6" xfId="0" applyNumberFormat="1" applyFont="1" applyFill="1" applyBorder="1" applyAlignment="1">
      <alignment horizontal="left" vertical="center" wrapText="1"/>
    </xf>
    <xf numFmtId="2" fontId="15" fillId="2" borderId="3" xfId="0" applyNumberFormat="1" applyFont="1" applyFill="1" applyBorder="1" applyAlignment="1">
      <alignment horizontal="left" vertical="center" wrapText="1"/>
    </xf>
    <xf numFmtId="2" fontId="15" fillId="2" borderId="7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15" fillId="7" borderId="7" xfId="0" applyNumberFormat="1" applyFont="1" applyFill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 vertical="center" wrapText="1"/>
    </xf>
    <xf numFmtId="2" fontId="6" fillId="5" borderId="7" xfId="0" applyNumberFormat="1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righ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 vertical="center" wrapText="1"/>
    </xf>
    <xf numFmtId="164" fontId="0" fillId="0" borderId="0" xfId="0" applyNumberFormat="1"/>
    <xf numFmtId="4" fontId="3" fillId="2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 wrapText="1"/>
    </xf>
    <xf numFmtId="4" fontId="6" fillId="5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center" wrapText="1"/>
    </xf>
    <xf numFmtId="2" fontId="9" fillId="6" borderId="3" xfId="0" applyNumberFormat="1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9" fillId="2" borderId="7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2" fontId="8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0" fontId="22" fillId="2" borderId="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left" vertical="center" wrapText="1"/>
    </xf>
    <xf numFmtId="2" fontId="25" fillId="4" borderId="3" xfId="0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2" fontId="9" fillId="0" borderId="1" xfId="0" quotePrefix="1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wrapText="1"/>
    </xf>
    <xf numFmtId="2" fontId="9" fillId="3" borderId="1" xfId="0" applyNumberFormat="1" applyFont="1" applyFill="1" applyBorder="1" applyAlignment="1">
      <alignment horizontal="left" vertical="center" wrapText="1"/>
    </xf>
    <xf numFmtId="2" fontId="7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vertical="center" wrapText="1"/>
    </xf>
    <xf numFmtId="2" fontId="9" fillId="0" borderId="1" xfId="0" quotePrefix="1" applyNumberFormat="1" applyFont="1" applyBorder="1" applyAlignment="1">
      <alignment horizontal="left" vertical="center" wrapText="1"/>
    </xf>
    <xf numFmtId="2" fontId="9" fillId="3" borderId="1" xfId="0" quotePrefix="1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2" fontId="9" fillId="4" borderId="1" xfId="0" applyNumberFormat="1" applyFont="1" applyFill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left" vertical="center" wrapText="1"/>
    </xf>
    <xf numFmtId="2" fontId="9" fillId="4" borderId="4" xfId="0" applyNumberFormat="1" applyFont="1" applyFill="1" applyBorder="1" applyAlignment="1">
      <alignment horizontal="left" vertical="center" wrapText="1"/>
    </xf>
    <xf numFmtId="2" fontId="9" fillId="3" borderId="2" xfId="0" applyNumberFormat="1" applyFont="1" applyFill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Alignment="1">
      <alignment horizontal="center" vertical="center" wrapText="1"/>
    </xf>
    <xf numFmtId="2" fontId="0" fillId="0" borderId="2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5" fillId="8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left" vertical="center" wrapText="1"/>
    </xf>
    <xf numFmtId="2" fontId="6" fillId="6" borderId="2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aša Šaban" id="{E51E2D74-889A-4CC2-9ECC-62940387ACB0}" userId="S::natasa.saban@skole.hr::cf1e30e7-e2ab-4a46-8b0e-66be2051eaf2" providerId="AD"/>
</personList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0" dT="2025-07-11T17:19:33.77" personId="{E51E2D74-889A-4CC2-9ECC-62940387ACB0}" id="{2E656349-371C-47BA-B15A-F90594ADC514}">
    <text>143,30-TRANSFER MZO GALEŠIĆ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workbookViewId="0">
      <selection activeCell="F29" sqref="F29"/>
    </sheetView>
  </sheetViews>
  <sheetFormatPr defaultColWidth="9.109375" defaultRowHeight="14.55" x14ac:dyDescent="0.3"/>
  <cols>
    <col min="1" max="4" width="9.109375" style="19"/>
    <col min="5" max="6" width="25.33203125" style="19" customWidth="1"/>
    <col min="7" max="7" width="25.33203125" style="19" hidden="1" customWidth="1"/>
    <col min="8" max="8" width="19.44140625" style="19" customWidth="1"/>
    <col min="9" max="9" width="25.33203125" style="19" customWidth="1"/>
    <col min="10" max="16384" width="9.109375" style="19"/>
  </cols>
  <sheetData>
    <row r="1" spans="1:9" ht="42.05" customHeight="1" x14ac:dyDescent="0.3">
      <c r="A1" s="163" t="s">
        <v>157</v>
      </c>
      <c r="B1" s="163"/>
      <c r="C1" s="163"/>
      <c r="D1" s="163"/>
      <c r="E1" s="163"/>
      <c r="F1" s="163"/>
      <c r="G1" s="163"/>
      <c r="H1" s="163"/>
      <c r="I1" s="163"/>
    </row>
    <row r="2" spans="1:9" ht="17.55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5.75" x14ac:dyDescent="0.3">
      <c r="A3" s="163" t="s">
        <v>15</v>
      </c>
      <c r="B3" s="163"/>
      <c r="C3" s="163"/>
      <c r="D3" s="163"/>
      <c r="E3" s="163"/>
      <c r="F3" s="163"/>
      <c r="G3" s="163"/>
      <c r="H3" s="163"/>
      <c r="I3" s="163"/>
    </row>
    <row r="4" spans="1:9" ht="17.55" x14ac:dyDescent="0.3">
      <c r="A4" s="20"/>
      <c r="B4" s="20"/>
      <c r="C4" s="20"/>
      <c r="D4" s="20"/>
      <c r="E4" s="20"/>
      <c r="F4" s="20"/>
      <c r="G4" s="20"/>
      <c r="H4" s="20"/>
      <c r="I4" s="20"/>
    </row>
    <row r="5" spans="1:9" ht="15.75" x14ac:dyDescent="0.3">
      <c r="A5" s="163" t="s">
        <v>19</v>
      </c>
      <c r="B5" s="164"/>
      <c r="C5" s="164"/>
      <c r="D5" s="164"/>
      <c r="E5" s="164"/>
      <c r="F5" s="164"/>
      <c r="G5" s="164"/>
      <c r="H5" s="164"/>
      <c r="I5" s="164"/>
    </row>
    <row r="6" spans="1:9" ht="17.55" x14ac:dyDescent="0.3">
      <c r="A6" s="34"/>
      <c r="B6" s="35"/>
      <c r="C6" s="35"/>
      <c r="D6" s="35"/>
      <c r="E6" s="36"/>
      <c r="F6" s="37"/>
      <c r="G6" s="37"/>
      <c r="H6" s="37"/>
      <c r="I6" s="37"/>
    </row>
    <row r="7" spans="1:9" ht="21.05" customHeight="1" x14ac:dyDescent="0.3">
      <c r="A7" s="38"/>
      <c r="B7" s="39"/>
      <c r="C7" s="39"/>
      <c r="D7" s="40"/>
      <c r="E7" s="41"/>
      <c r="F7" s="42" t="s">
        <v>122</v>
      </c>
      <c r="G7" s="42" t="s">
        <v>144</v>
      </c>
      <c r="H7" s="42" t="s">
        <v>145</v>
      </c>
      <c r="I7" s="42" t="s">
        <v>146</v>
      </c>
    </row>
    <row r="8" spans="1:9" x14ac:dyDescent="0.3">
      <c r="A8" s="165" t="s">
        <v>0</v>
      </c>
      <c r="B8" s="166"/>
      <c r="C8" s="166"/>
      <c r="D8" s="166"/>
      <c r="E8" s="167"/>
      <c r="F8" s="127">
        <v>1793180.02</v>
      </c>
      <c r="G8" s="127"/>
      <c r="H8" s="127">
        <f>SUM(H9)</f>
        <v>4216365.4400000004</v>
      </c>
      <c r="I8" s="127">
        <f>SUM(I9:I10)</f>
        <v>2042541.87</v>
      </c>
    </row>
    <row r="9" spans="1:9" x14ac:dyDescent="0.3">
      <c r="A9" s="168" t="s">
        <v>24</v>
      </c>
      <c r="B9" s="169"/>
      <c r="C9" s="169"/>
      <c r="D9" s="169"/>
      <c r="E9" s="162"/>
      <c r="F9" s="128">
        <v>1793180.02</v>
      </c>
      <c r="G9" s="128"/>
      <c r="H9" s="128">
        <v>4216365.4400000004</v>
      </c>
      <c r="I9" s="128">
        <v>2042541.87</v>
      </c>
    </row>
    <row r="10" spans="1:9" x14ac:dyDescent="0.3">
      <c r="A10" s="161" t="s">
        <v>25</v>
      </c>
      <c r="B10" s="162"/>
      <c r="C10" s="162"/>
      <c r="D10" s="162"/>
      <c r="E10" s="162"/>
      <c r="F10" s="128"/>
      <c r="G10" s="128"/>
      <c r="H10" s="128"/>
      <c r="I10" s="128"/>
    </row>
    <row r="11" spans="1:9" x14ac:dyDescent="0.3">
      <c r="A11" s="46" t="s">
        <v>1</v>
      </c>
      <c r="B11" s="43"/>
      <c r="C11" s="43"/>
      <c r="D11" s="43"/>
      <c r="E11" s="43"/>
      <c r="F11" s="127">
        <f>SUM(F12:F13)</f>
        <v>1790090.97</v>
      </c>
      <c r="G11" s="127"/>
      <c r="H11" s="127">
        <f>SUM(H12:H13)</f>
        <v>4523685.92</v>
      </c>
      <c r="I11" s="127">
        <f>SUM(I12:I13)</f>
        <v>2294119.48</v>
      </c>
    </row>
    <row r="12" spans="1:9" x14ac:dyDescent="0.3">
      <c r="A12" s="170" t="s">
        <v>26</v>
      </c>
      <c r="B12" s="169"/>
      <c r="C12" s="169"/>
      <c r="D12" s="169"/>
      <c r="E12" s="169"/>
      <c r="F12" s="128">
        <v>1789372.07</v>
      </c>
      <c r="G12" s="128"/>
      <c r="H12" s="128">
        <v>4461741.54</v>
      </c>
      <c r="I12" s="128">
        <v>2293575.1</v>
      </c>
    </row>
    <row r="13" spans="1:9" x14ac:dyDescent="0.3">
      <c r="A13" s="161" t="s">
        <v>27</v>
      </c>
      <c r="B13" s="162"/>
      <c r="C13" s="162"/>
      <c r="D13" s="162"/>
      <c r="E13" s="162"/>
      <c r="F13" s="128">
        <v>718.9</v>
      </c>
      <c r="G13" s="128"/>
      <c r="H13" s="128">
        <v>61944.38</v>
      </c>
      <c r="I13" s="128">
        <v>544.38</v>
      </c>
    </row>
    <row r="14" spans="1:9" x14ac:dyDescent="0.3">
      <c r="A14" s="171" t="s">
        <v>46</v>
      </c>
      <c r="B14" s="166"/>
      <c r="C14" s="166"/>
      <c r="D14" s="166"/>
      <c r="E14" s="166"/>
      <c r="F14" s="127">
        <v>3089.05</v>
      </c>
      <c r="G14" s="127"/>
      <c r="H14" s="127">
        <f>(H8-H11)</f>
        <v>-307320.47999999952</v>
      </c>
      <c r="I14" s="127">
        <f>(I8-I11)</f>
        <v>-251577.60999999987</v>
      </c>
    </row>
    <row r="15" spans="1:9" ht="17.55" x14ac:dyDescent="0.3">
      <c r="A15" s="20"/>
      <c r="B15" s="47"/>
      <c r="C15" s="47"/>
      <c r="D15" s="47"/>
      <c r="E15" s="47"/>
      <c r="F15" s="48"/>
      <c r="G15" s="47"/>
      <c r="H15" s="47"/>
      <c r="I15" s="48"/>
    </row>
    <row r="16" spans="1:9" ht="15.75" x14ac:dyDescent="0.3">
      <c r="A16" s="163" t="s">
        <v>20</v>
      </c>
      <c r="B16" s="164"/>
      <c r="C16" s="164"/>
      <c r="D16" s="164"/>
      <c r="E16" s="164"/>
      <c r="F16" s="164"/>
      <c r="G16" s="164"/>
      <c r="H16" s="164"/>
      <c r="I16" s="164"/>
    </row>
    <row r="17" spans="1:9" ht="17.55" x14ac:dyDescent="0.3">
      <c r="A17" s="20"/>
      <c r="B17" s="47"/>
      <c r="C17" s="47"/>
      <c r="D17" s="47"/>
      <c r="E17" s="47"/>
      <c r="F17" s="48"/>
      <c r="G17" s="47"/>
      <c r="H17" s="47"/>
      <c r="I17" s="48"/>
    </row>
    <row r="18" spans="1:9" x14ac:dyDescent="0.3">
      <c r="A18" s="38"/>
      <c r="B18" s="39"/>
      <c r="C18" s="39"/>
      <c r="D18" s="40"/>
      <c r="E18" s="41"/>
      <c r="F18" s="42" t="s">
        <v>122</v>
      </c>
      <c r="G18" s="42" t="s">
        <v>118</v>
      </c>
      <c r="H18" s="42" t="s">
        <v>145</v>
      </c>
      <c r="I18" s="42" t="s">
        <v>146</v>
      </c>
    </row>
    <row r="19" spans="1:9" x14ac:dyDescent="0.3">
      <c r="A19" s="161" t="s">
        <v>28</v>
      </c>
      <c r="B19" s="162"/>
      <c r="C19" s="162"/>
      <c r="D19" s="162"/>
      <c r="E19" s="162"/>
      <c r="F19" s="45"/>
      <c r="G19" s="45"/>
      <c r="H19" s="45"/>
      <c r="I19" s="45"/>
    </row>
    <row r="20" spans="1:9" x14ac:dyDescent="0.3">
      <c r="A20" s="161" t="s">
        <v>29</v>
      </c>
      <c r="B20" s="162"/>
      <c r="C20" s="162"/>
      <c r="D20" s="162"/>
      <c r="E20" s="162"/>
      <c r="F20" s="45"/>
      <c r="G20" s="45"/>
      <c r="H20" s="45"/>
      <c r="I20" s="45"/>
    </row>
    <row r="21" spans="1:9" x14ac:dyDescent="0.3">
      <c r="A21" s="171" t="s">
        <v>2</v>
      </c>
      <c r="B21" s="166"/>
      <c r="C21" s="166"/>
      <c r="D21" s="166"/>
      <c r="E21" s="166"/>
      <c r="F21" s="44">
        <f>F19-F20</f>
        <v>0</v>
      </c>
      <c r="G21" s="44">
        <f>G19-G20</f>
        <v>0</v>
      </c>
      <c r="H21" s="44">
        <f>H19-H20</f>
        <v>0</v>
      </c>
      <c r="I21" s="44">
        <f>I19-I20</f>
        <v>0</v>
      </c>
    </row>
    <row r="22" spans="1:9" x14ac:dyDescent="0.3">
      <c r="A22" s="171" t="s">
        <v>47</v>
      </c>
      <c r="B22" s="166"/>
      <c r="C22" s="166"/>
      <c r="D22" s="166"/>
      <c r="E22" s="166"/>
      <c r="F22" s="44">
        <v>17125.41</v>
      </c>
      <c r="G22" s="44">
        <f>G14+G21</f>
        <v>0</v>
      </c>
      <c r="H22" s="44">
        <v>15116.03</v>
      </c>
      <c r="I22" s="44">
        <v>266693.64</v>
      </c>
    </row>
    <row r="23" spans="1:9" ht="17.55" x14ac:dyDescent="0.3">
      <c r="A23" s="49"/>
      <c r="B23" s="47"/>
      <c r="C23" s="47"/>
      <c r="D23" s="47"/>
      <c r="E23" s="47"/>
      <c r="F23" s="48"/>
      <c r="G23" s="47"/>
      <c r="H23" s="47"/>
      <c r="I23" s="48"/>
    </row>
    <row r="24" spans="1:9" ht="15.75" x14ac:dyDescent="0.3">
      <c r="A24" s="163" t="s">
        <v>48</v>
      </c>
      <c r="B24" s="164"/>
      <c r="C24" s="164"/>
      <c r="D24" s="164"/>
      <c r="E24" s="164"/>
      <c r="F24" s="164"/>
      <c r="G24" s="164"/>
      <c r="H24" s="164"/>
      <c r="I24" s="164"/>
    </row>
    <row r="25" spans="1:9" ht="15.75" x14ac:dyDescent="0.3">
      <c r="A25" s="18"/>
      <c r="B25" s="33"/>
      <c r="C25" s="33"/>
      <c r="D25" s="33"/>
      <c r="E25" s="33"/>
      <c r="F25" s="33"/>
      <c r="G25" s="33"/>
      <c r="H25" s="33"/>
      <c r="I25" s="33"/>
    </row>
    <row r="26" spans="1:9" ht="26.65" x14ac:dyDescent="0.3">
      <c r="A26" s="38"/>
      <c r="B26" s="39"/>
      <c r="C26" s="39"/>
      <c r="D26" s="40"/>
      <c r="E26" s="41"/>
      <c r="F26" s="42" t="s">
        <v>123</v>
      </c>
      <c r="G26" s="42" t="s">
        <v>118</v>
      </c>
      <c r="H26" s="42" t="s">
        <v>116</v>
      </c>
      <c r="I26" s="42" t="s">
        <v>147</v>
      </c>
    </row>
    <row r="27" spans="1:9" ht="15" customHeight="1" x14ac:dyDescent="0.3">
      <c r="A27" s="174" t="s">
        <v>49</v>
      </c>
      <c r="B27" s="175"/>
      <c r="C27" s="175"/>
      <c r="D27" s="175"/>
      <c r="E27" s="176"/>
      <c r="F27" s="50">
        <v>20214.46</v>
      </c>
      <c r="G27" s="50">
        <v>0</v>
      </c>
      <c r="H27" s="50"/>
      <c r="I27" s="50">
        <v>15116.03</v>
      </c>
    </row>
    <row r="28" spans="1:9" ht="15" customHeight="1" x14ac:dyDescent="0.3">
      <c r="A28" s="171" t="s">
        <v>50</v>
      </c>
      <c r="B28" s="166"/>
      <c r="C28" s="166"/>
      <c r="D28" s="166"/>
      <c r="E28" s="166"/>
      <c r="F28" s="51"/>
      <c r="G28" s="51">
        <f>G22+G27</f>
        <v>0</v>
      </c>
      <c r="H28" s="51"/>
      <c r="I28" s="51"/>
    </row>
    <row r="29" spans="1:9" ht="45.1" customHeight="1" x14ac:dyDescent="0.3">
      <c r="A29" s="165" t="s">
        <v>51</v>
      </c>
      <c r="B29" s="177"/>
      <c r="C29" s="177"/>
      <c r="D29" s="177"/>
      <c r="E29" s="178"/>
      <c r="F29" s="51"/>
      <c r="G29" s="51">
        <f>G14+G21+G27-G28</f>
        <v>0</v>
      </c>
      <c r="H29" s="51"/>
      <c r="I29" s="51"/>
    </row>
    <row r="30" spans="1:9" ht="15.75" x14ac:dyDescent="0.3">
      <c r="A30" s="52"/>
      <c r="B30" s="53"/>
      <c r="C30" s="53"/>
      <c r="D30" s="53"/>
      <c r="E30" s="53"/>
      <c r="F30" s="53"/>
      <c r="G30" s="53"/>
      <c r="H30" s="53"/>
      <c r="I30" s="53"/>
    </row>
    <row r="31" spans="1:9" ht="15.75" x14ac:dyDescent="0.3">
      <c r="A31" s="179" t="s">
        <v>45</v>
      </c>
      <c r="B31" s="179"/>
      <c r="C31" s="179"/>
      <c r="D31" s="179"/>
      <c r="E31" s="179"/>
      <c r="F31" s="179"/>
      <c r="G31" s="179"/>
      <c r="H31" s="179"/>
      <c r="I31" s="179"/>
    </row>
    <row r="32" spans="1:9" ht="17.55" x14ac:dyDescent="0.3">
      <c r="A32" s="54"/>
      <c r="B32" s="55"/>
      <c r="C32" s="55"/>
      <c r="D32" s="55"/>
      <c r="E32" s="55"/>
      <c r="F32" s="56"/>
      <c r="G32" s="55"/>
      <c r="H32" s="55"/>
      <c r="I32" s="56"/>
    </row>
    <row r="33" spans="1:9" x14ac:dyDescent="0.3">
      <c r="A33" s="57"/>
      <c r="B33" s="58"/>
      <c r="C33" s="58"/>
      <c r="D33" s="59"/>
      <c r="E33" s="60"/>
      <c r="F33" s="61"/>
      <c r="G33" s="61" t="s">
        <v>117</v>
      </c>
      <c r="H33" s="61"/>
      <c r="I33" s="61"/>
    </row>
    <row r="34" spans="1:9" x14ac:dyDescent="0.3">
      <c r="A34" s="174" t="s">
        <v>49</v>
      </c>
      <c r="B34" s="175"/>
      <c r="C34" s="175"/>
      <c r="D34" s="175"/>
      <c r="E34" s="176"/>
      <c r="F34" s="50">
        <f>D37</f>
        <v>0</v>
      </c>
      <c r="G34" s="50">
        <f>F37</f>
        <v>0</v>
      </c>
      <c r="H34" s="50"/>
      <c r="I34" s="50">
        <f>G37</f>
        <v>0</v>
      </c>
    </row>
    <row r="35" spans="1:9" ht="28.45" customHeight="1" x14ac:dyDescent="0.3">
      <c r="A35" s="174" t="s">
        <v>52</v>
      </c>
      <c r="B35" s="175"/>
      <c r="C35" s="175"/>
      <c r="D35" s="175"/>
      <c r="E35" s="176"/>
      <c r="F35" s="50">
        <v>0</v>
      </c>
      <c r="G35" s="50">
        <v>0</v>
      </c>
      <c r="H35" s="50"/>
      <c r="I35" s="50">
        <v>0</v>
      </c>
    </row>
    <row r="36" spans="1:9" x14ac:dyDescent="0.3">
      <c r="A36" s="174" t="s">
        <v>53</v>
      </c>
      <c r="B36" s="180"/>
      <c r="C36" s="180"/>
      <c r="D36" s="180"/>
      <c r="E36" s="181"/>
      <c r="F36" s="50">
        <v>0</v>
      </c>
      <c r="G36" s="50">
        <v>0</v>
      </c>
      <c r="H36" s="50"/>
      <c r="I36" s="50">
        <v>0</v>
      </c>
    </row>
    <row r="37" spans="1:9" ht="15" customHeight="1" x14ac:dyDescent="0.3">
      <c r="A37" s="171" t="s">
        <v>50</v>
      </c>
      <c r="B37" s="166"/>
      <c r="C37" s="166"/>
      <c r="D37" s="166"/>
      <c r="E37" s="166"/>
      <c r="F37" s="62">
        <f>F34-F35+F36</f>
        <v>0</v>
      </c>
      <c r="G37" s="62">
        <f>G34-G35+G36</f>
        <v>0</v>
      </c>
      <c r="H37" s="62"/>
      <c r="I37" s="62">
        <f>I34-I35+I36</f>
        <v>0</v>
      </c>
    </row>
    <row r="38" spans="1:9" ht="17.25" customHeight="1" x14ac:dyDescent="0.3"/>
    <row r="39" spans="1:9" x14ac:dyDescent="0.3">
      <c r="A39" s="172"/>
      <c r="B39" s="173"/>
      <c r="C39" s="173"/>
      <c r="D39" s="173"/>
      <c r="E39" s="173"/>
      <c r="F39" s="173"/>
      <c r="G39" s="173"/>
      <c r="H39" s="173"/>
      <c r="I39" s="173"/>
    </row>
    <row r="40" spans="1:9" ht="9.1" customHeight="1" x14ac:dyDescent="0.3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5"/>
  <sheetViews>
    <sheetView topLeftCell="A55" zoomScaleNormal="100" workbookViewId="0">
      <selection activeCell="I72" sqref="I72"/>
    </sheetView>
  </sheetViews>
  <sheetFormatPr defaultColWidth="9.109375" defaultRowHeight="14.55" x14ac:dyDescent="0.3"/>
  <cols>
    <col min="1" max="1" width="7.44140625" style="19" bestFit="1" customWidth="1"/>
    <col min="2" max="2" width="8.44140625" style="19" bestFit="1" customWidth="1"/>
    <col min="3" max="4" width="25.33203125" style="19" customWidth="1"/>
    <col min="5" max="5" width="0.109375" style="19" customWidth="1"/>
    <col min="6" max="6" width="16.88671875" style="19" customWidth="1"/>
    <col min="7" max="9" width="25.33203125" style="19" customWidth="1"/>
    <col min="10" max="16384" width="9.109375" style="19"/>
  </cols>
  <sheetData>
    <row r="1" spans="1:9" ht="42.05" customHeight="1" x14ac:dyDescent="0.3">
      <c r="A1" s="163" t="s">
        <v>157</v>
      </c>
      <c r="B1" s="163"/>
      <c r="C1" s="163"/>
      <c r="D1" s="163"/>
      <c r="E1" s="163"/>
      <c r="F1" s="163"/>
      <c r="G1" s="163"/>
      <c r="H1" s="163"/>
    </row>
    <row r="2" spans="1:9" ht="18" customHeigh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5.75" customHeight="1" x14ac:dyDescent="0.3">
      <c r="A3" s="163" t="s">
        <v>15</v>
      </c>
      <c r="B3" s="163"/>
      <c r="C3" s="163"/>
      <c r="D3" s="163"/>
      <c r="E3" s="163"/>
      <c r="F3" s="163"/>
      <c r="G3" s="163"/>
      <c r="H3" s="163"/>
    </row>
    <row r="4" spans="1:9" ht="17.55" x14ac:dyDescent="0.3">
      <c r="A4" s="20"/>
      <c r="B4" s="20"/>
      <c r="C4" s="20"/>
      <c r="D4" s="20"/>
      <c r="E4" s="20"/>
      <c r="F4" s="20"/>
      <c r="G4" s="20"/>
      <c r="H4" s="21"/>
      <c r="I4" s="21"/>
    </row>
    <row r="5" spans="1:9" ht="18" customHeight="1" x14ac:dyDescent="0.3">
      <c r="A5" s="163" t="s">
        <v>3</v>
      </c>
      <c r="B5" s="163"/>
      <c r="C5" s="163"/>
      <c r="D5" s="163"/>
      <c r="E5" s="163"/>
      <c r="F5" s="163"/>
      <c r="G5" s="163"/>
      <c r="H5" s="163"/>
    </row>
    <row r="6" spans="1:9" ht="17.55" x14ac:dyDescent="0.3">
      <c r="A6" s="20"/>
      <c r="B6" s="20"/>
      <c r="C6" s="20"/>
      <c r="D6" s="20"/>
      <c r="E6" s="20"/>
      <c r="F6" s="20"/>
      <c r="G6" s="20"/>
      <c r="H6" s="21"/>
      <c r="I6" s="21"/>
    </row>
    <row r="7" spans="1:9" ht="15.75" customHeight="1" x14ac:dyDescent="0.3">
      <c r="A7" s="163" t="s">
        <v>30</v>
      </c>
      <c r="B7" s="163"/>
      <c r="C7" s="163"/>
      <c r="D7" s="163"/>
      <c r="E7" s="163"/>
      <c r="F7" s="163"/>
      <c r="G7" s="163"/>
      <c r="H7" s="163"/>
    </row>
    <row r="8" spans="1:9" ht="17.55" x14ac:dyDescent="0.3">
      <c r="A8" s="20"/>
      <c r="B8" s="20"/>
      <c r="C8" s="20"/>
      <c r="D8" s="20"/>
      <c r="E8" s="20"/>
      <c r="F8" s="20"/>
      <c r="G8" s="20"/>
      <c r="H8" s="21"/>
      <c r="I8" s="21"/>
    </row>
    <row r="9" spans="1:9" ht="29.5" customHeight="1" x14ac:dyDescent="0.3">
      <c r="A9" s="22" t="s">
        <v>110</v>
      </c>
      <c r="B9" s="23" t="s">
        <v>111</v>
      </c>
      <c r="C9" s="23" t="s">
        <v>112</v>
      </c>
      <c r="D9" s="22" t="s">
        <v>143</v>
      </c>
      <c r="E9" s="22" t="s">
        <v>148</v>
      </c>
      <c r="F9" s="22" t="s">
        <v>149</v>
      </c>
      <c r="G9" s="22" t="s">
        <v>125</v>
      </c>
      <c r="H9" s="156" t="s">
        <v>132</v>
      </c>
      <c r="I9" s="156" t="s">
        <v>133</v>
      </c>
    </row>
    <row r="10" spans="1:9" x14ac:dyDescent="0.3">
      <c r="A10" s="132">
        <v>6</v>
      </c>
      <c r="B10" s="132"/>
      <c r="C10" s="133" t="s">
        <v>4</v>
      </c>
      <c r="D10" s="131">
        <f>SUM(D11,D18,D16,D23)</f>
        <v>1793180.02</v>
      </c>
      <c r="E10" s="131"/>
      <c r="F10" s="131">
        <f>SUM(F11:F23)</f>
        <v>4216365.4399999995</v>
      </c>
      <c r="G10" s="131">
        <f>SUM(G11,G18,G20,G23)</f>
        <v>2042541.8699999999</v>
      </c>
      <c r="H10" s="119">
        <f>G10/F10*100</f>
        <v>48.443188785837314</v>
      </c>
      <c r="I10" s="119">
        <f>G10/D10*100</f>
        <v>113.90612471803026</v>
      </c>
    </row>
    <row r="11" spans="1:9" ht="21.05" customHeight="1" x14ac:dyDescent="0.3">
      <c r="A11" s="6"/>
      <c r="B11" s="146">
        <v>63</v>
      </c>
      <c r="C11" s="26" t="s">
        <v>21</v>
      </c>
      <c r="D11" s="121">
        <f>SUM(D12:D15)</f>
        <v>1555993</v>
      </c>
      <c r="E11" s="144"/>
      <c r="F11" s="144">
        <v>3638028.61</v>
      </c>
      <c r="G11" s="121">
        <f>SUM(G12:G15)</f>
        <v>1765502.3599999999</v>
      </c>
      <c r="H11" s="119">
        <f t="shared" ref="H11:H23" si="0">G11/F11*100</f>
        <v>48.529094992466263</v>
      </c>
      <c r="I11" s="119">
        <f t="shared" ref="I11:I23" si="1">G11/D11*100</f>
        <v>113.4646723989118</v>
      </c>
    </row>
    <row r="12" spans="1:9" ht="15.75" customHeight="1" x14ac:dyDescent="0.3">
      <c r="A12" s="6"/>
      <c r="B12" s="148">
        <v>6361</v>
      </c>
      <c r="C12" s="26"/>
      <c r="D12" s="119">
        <v>1550946.23</v>
      </c>
      <c r="E12" s="119"/>
      <c r="F12" s="119"/>
      <c r="G12" s="119">
        <v>1758022.17</v>
      </c>
      <c r="H12" s="119"/>
      <c r="I12" s="119">
        <f t="shared" si="1"/>
        <v>113.35158730809127</v>
      </c>
    </row>
    <row r="13" spans="1:9" ht="15.75" customHeight="1" x14ac:dyDescent="0.3">
      <c r="A13" s="6"/>
      <c r="B13" s="148">
        <v>6362</v>
      </c>
      <c r="C13" s="26"/>
      <c r="D13" s="119"/>
      <c r="E13" s="119"/>
      <c r="F13" s="119"/>
      <c r="G13" s="119"/>
      <c r="H13" s="119"/>
      <c r="I13" s="119"/>
    </row>
    <row r="14" spans="1:9" ht="15.75" customHeight="1" x14ac:dyDescent="0.3">
      <c r="A14" s="6"/>
      <c r="B14" s="148">
        <v>6391</v>
      </c>
      <c r="C14" s="26"/>
      <c r="D14" s="119"/>
      <c r="E14" s="119"/>
      <c r="F14" s="119"/>
      <c r="G14" s="119"/>
      <c r="H14" s="119"/>
      <c r="I14" s="119" t="e">
        <f t="shared" si="1"/>
        <v>#DIV/0!</v>
      </c>
    </row>
    <row r="15" spans="1:9" ht="15.75" customHeight="1" x14ac:dyDescent="0.3">
      <c r="A15" s="6"/>
      <c r="B15" s="148">
        <v>6393</v>
      </c>
      <c r="C15" s="26"/>
      <c r="D15" s="119">
        <v>5046.7700000000004</v>
      </c>
      <c r="E15" s="119"/>
      <c r="F15" s="119"/>
      <c r="G15" s="119">
        <v>7480.19</v>
      </c>
      <c r="H15" s="119"/>
      <c r="I15" s="119">
        <f t="shared" si="1"/>
        <v>148.21737467726882</v>
      </c>
    </row>
    <row r="16" spans="1:9" x14ac:dyDescent="0.3">
      <c r="A16" s="124"/>
      <c r="B16" s="147">
        <v>64</v>
      </c>
      <c r="C16" s="28" t="s">
        <v>55</v>
      </c>
      <c r="D16" s="119"/>
      <c r="E16" s="144"/>
      <c r="F16" s="144"/>
      <c r="G16" s="119"/>
      <c r="H16" s="119"/>
      <c r="I16" s="119" t="e">
        <f t="shared" si="1"/>
        <v>#DIV/0!</v>
      </c>
    </row>
    <row r="17" spans="1:9" ht="15.75" customHeight="1" x14ac:dyDescent="0.3">
      <c r="A17" s="6"/>
      <c r="B17" s="148">
        <v>6413</v>
      </c>
      <c r="C17" s="26"/>
      <c r="D17" s="119"/>
      <c r="E17" s="119"/>
      <c r="F17" s="119"/>
      <c r="G17" s="119"/>
      <c r="H17" s="119"/>
      <c r="I17" s="119" t="e">
        <f t="shared" si="1"/>
        <v>#DIV/0!</v>
      </c>
    </row>
    <row r="18" spans="1:9" x14ac:dyDescent="0.3">
      <c r="A18" s="124"/>
      <c r="B18" s="147">
        <v>65</v>
      </c>
      <c r="C18" s="28" t="s">
        <v>56</v>
      </c>
      <c r="D18" s="121">
        <f>SUM(D19)</f>
        <v>30624.12</v>
      </c>
      <c r="E18" s="144"/>
      <c r="F18" s="145">
        <v>65508</v>
      </c>
      <c r="G18" s="121">
        <v>41948.55</v>
      </c>
      <c r="H18" s="119">
        <f t="shared" si="0"/>
        <v>64.035766623923791</v>
      </c>
      <c r="I18" s="119">
        <f t="shared" si="1"/>
        <v>136.97879318654708</v>
      </c>
    </row>
    <row r="19" spans="1:9" ht="15.75" customHeight="1" x14ac:dyDescent="0.3">
      <c r="A19" s="6"/>
      <c r="B19" s="148">
        <v>6526</v>
      </c>
      <c r="C19" s="26"/>
      <c r="D19" s="119">
        <v>30624.12</v>
      </c>
      <c r="E19" s="119"/>
      <c r="F19" s="119"/>
      <c r="G19" s="119"/>
      <c r="H19" s="119"/>
      <c r="I19" s="119">
        <f t="shared" si="1"/>
        <v>0</v>
      </c>
    </row>
    <row r="20" spans="1:9" x14ac:dyDescent="0.3">
      <c r="A20" s="124"/>
      <c r="B20" s="147">
        <v>66</v>
      </c>
      <c r="C20" s="28" t="s">
        <v>57</v>
      </c>
      <c r="D20" s="119"/>
      <c r="E20" s="144"/>
      <c r="F20" s="145">
        <v>331.8</v>
      </c>
      <c r="G20" s="121"/>
      <c r="H20" s="119">
        <f t="shared" si="0"/>
        <v>0</v>
      </c>
      <c r="I20" s="119" t="e">
        <f t="shared" si="1"/>
        <v>#DIV/0!</v>
      </c>
    </row>
    <row r="21" spans="1:9" ht="15.75" customHeight="1" x14ac:dyDescent="0.3">
      <c r="A21" s="6"/>
      <c r="B21" s="148">
        <v>6615</v>
      </c>
      <c r="C21" s="26"/>
      <c r="D21" s="119"/>
      <c r="E21" s="119"/>
      <c r="F21" s="119"/>
      <c r="G21" s="119"/>
      <c r="H21" s="119"/>
      <c r="I21" s="119"/>
    </row>
    <row r="22" spans="1:9" ht="15.75" customHeight="1" x14ac:dyDescent="0.3">
      <c r="A22" s="6"/>
      <c r="B22" s="148">
        <v>6631</v>
      </c>
      <c r="C22" s="26"/>
      <c r="D22" s="119"/>
      <c r="E22" s="119"/>
      <c r="F22" s="119"/>
      <c r="G22" s="119"/>
      <c r="H22" s="119"/>
      <c r="I22" s="119" t="e">
        <f t="shared" si="1"/>
        <v>#DIV/0!</v>
      </c>
    </row>
    <row r="23" spans="1:9" ht="39.950000000000003" x14ac:dyDescent="0.3">
      <c r="A23" s="124"/>
      <c r="B23" s="147">
        <v>67</v>
      </c>
      <c r="C23" s="26" t="s">
        <v>22</v>
      </c>
      <c r="D23" s="121">
        <f>SUM(D24:D25)</f>
        <v>206562.9</v>
      </c>
      <c r="E23" s="144"/>
      <c r="F23" s="144">
        <v>512497.03</v>
      </c>
      <c r="G23" s="121">
        <v>235090.96</v>
      </c>
      <c r="H23" s="119">
        <f t="shared" si="0"/>
        <v>45.871672661205466</v>
      </c>
      <c r="I23" s="119">
        <f t="shared" si="1"/>
        <v>113.81083437538881</v>
      </c>
    </row>
    <row r="24" spans="1:9" ht="15.75" customHeight="1" x14ac:dyDescent="0.3">
      <c r="A24" s="6"/>
      <c r="B24" s="148">
        <v>6711</v>
      </c>
      <c r="C24" s="26"/>
      <c r="D24" s="119">
        <v>206562.9</v>
      </c>
      <c r="E24" s="119"/>
      <c r="F24" s="119"/>
      <c r="G24" s="119">
        <v>235090.96</v>
      </c>
      <c r="H24" s="119"/>
      <c r="I24" s="119"/>
    </row>
    <row r="25" spans="1:9" ht="15.75" customHeight="1" x14ac:dyDescent="0.3">
      <c r="A25" s="6"/>
      <c r="B25" s="148">
        <v>6712</v>
      </c>
      <c r="C25" s="26"/>
      <c r="D25" s="119"/>
      <c r="E25" s="119"/>
      <c r="F25" s="119"/>
      <c r="G25" s="119"/>
      <c r="H25" s="119"/>
      <c r="I25" s="119"/>
    </row>
    <row r="26" spans="1:9" x14ac:dyDescent="0.3">
      <c r="A26" s="29"/>
      <c r="B26" s="29"/>
      <c r="C26" s="30"/>
    </row>
    <row r="27" spans="1:9" x14ac:dyDescent="0.3">
      <c r="A27" s="29"/>
      <c r="B27" s="29"/>
      <c r="C27" s="30"/>
    </row>
    <row r="28" spans="1:9" ht="15.75" customHeight="1" x14ac:dyDescent="0.3">
      <c r="A28" s="163" t="s">
        <v>31</v>
      </c>
      <c r="B28" s="163"/>
      <c r="C28" s="163"/>
      <c r="D28" s="163"/>
      <c r="E28" s="163"/>
      <c r="F28" s="163"/>
      <c r="G28" s="163"/>
      <c r="H28" s="163"/>
    </row>
    <row r="29" spans="1:9" ht="17.55" x14ac:dyDescent="0.3">
      <c r="A29" s="20"/>
      <c r="B29" s="20"/>
      <c r="C29" s="20"/>
      <c r="D29" s="20"/>
      <c r="E29" s="20"/>
      <c r="F29" s="20"/>
      <c r="G29" s="20"/>
      <c r="H29" s="21"/>
      <c r="I29" s="21"/>
    </row>
    <row r="30" spans="1:9" ht="29.5" customHeight="1" x14ac:dyDescent="0.3">
      <c r="A30" s="22" t="s">
        <v>110</v>
      </c>
      <c r="B30" s="23" t="s">
        <v>111</v>
      </c>
      <c r="C30" s="23" t="s">
        <v>113</v>
      </c>
      <c r="D30" s="22" t="s">
        <v>143</v>
      </c>
      <c r="E30" s="22" t="s">
        <v>148</v>
      </c>
      <c r="F30" s="22" t="s">
        <v>149</v>
      </c>
      <c r="G30" s="22" t="s">
        <v>124</v>
      </c>
      <c r="H30" s="156" t="s">
        <v>132</v>
      </c>
      <c r="I30" s="156" t="s">
        <v>133</v>
      </c>
    </row>
    <row r="31" spans="1:9" x14ac:dyDescent="0.3">
      <c r="A31" s="123">
        <v>3</v>
      </c>
      <c r="B31" s="123"/>
      <c r="C31" s="24" t="s">
        <v>5</v>
      </c>
      <c r="D31" s="130">
        <f>SUM(D32,D36,D60,D63)</f>
        <v>1789372.07</v>
      </c>
      <c r="E31" s="130"/>
      <c r="F31" s="130">
        <f>SUM(F32:F66)</f>
        <v>4461741.540000001</v>
      </c>
      <c r="G31" s="130">
        <v>2293575.1</v>
      </c>
      <c r="H31" s="119">
        <f>G31/F31*100</f>
        <v>51.405377909900174</v>
      </c>
      <c r="I31" s="119">
        <f>G31/D31*100</f>
        <v>128.17765172784888</v>
      </c>
    </row>
    <row r="32" spans="1:9" ht="15.75" customHeight="1" x14ac:dyDescent="0.3">
      <c r="A32" s="6"/>
      <c r="B32" s="146">
        <v>31</v>
      </c>
      <c r="C32" s="26" t="s">
        <v>6</v>
      </c>
      <c r="D32" s="121">
        <f>SUM(D33:D35)</f>
        <v>1532658.47</v>
      </c>
      <c r="E32" s="144"/>
      <c r="F32" s="144">
        <v>3794831.97</v>
      </c>
      <c r="G32" s="121">
        <v>2005800.67</v>
      </c>
      <c r="H32" s="119">
        <f t="shared" ref="H32:H69" si="2">G32/F32*100</f>
        <v>52.856112888708473</v>
      </c>
      <c r="I32" s="119">
        <f t="shared" ref="I32:I75" si="3">G32/D32*100</f>
        <v>130.87068706180835</v>
      </c>
    </row>
    <row r="33" spans="1:9" ht="15.75" customHeight="1" x14ac:dyDescent="0.3">
      <c r="A33" s="6"/>
      <c r="B33" s="148">
        <v>3111</v>
      </c>
      <c r="C33" s="26"/>
      <c r="D33" s="119">
        <v>1269930.99</v>
      </c>
      <c r="E33" s="119"/>
      <c r="F33" s="119"/>
      <c r="G33" s="119">
        <v>1674093.58</v>
      </c>
      <c r="H33" s="119"/>
      <c r="I33" s="119">
        <f t="shared" si="3"/>
        <v>131.82555533982205</v>
      </c>
    </row>
    <row r="34" spans="1:9" ht="15.75" customHeight="1" x14ac:dyDescent="0.3">
      <c r="A34" s="6"/>
      <c r="B34" s="148">
        <v>3121</v>
      </c>
      <c r="C34" s="26"/>
      <c r="D34" s="119">
        <v>53434.58</v>
      </c>
      <c r="E34" s="119"/>
      <c r="F34" s="119"/>
      <c r="G34" s="119">
        <v>55481.41</v>
      </c>
      <c r="H34" s="119"/>
      <c r="I34" s="119">
        <f t="shared" si="3"/>
        <v>103.83053445914612</v>
      </c>
    </row>
    <row r="35" spans="1:9" ht="15.75" customHeight="1" x14ac:dyDescent="0.3">
      <c r="A35" s="6"/>
      <c r="B35" s="148">
        <v>3132</v>
      </c>
      <c r="C35" s="26"/>
      <c r="D35" s="119">
        <v>209292.9</v>
      </c>
      <c r="E35" s="119"/>
      <c r="F35" s="119"/>
      <c r="G35" s="119">
        <v>276225.68</v>
      </c>
      <c r="H35" s="119"/>
      <c r="I35" s="119">
        <f t="shared" si="3"/>
        <v>131.98043507448173</v>
      </c>
    </row>
    <row r="36" spans="1:9" x14ac:dyDescent="0.3">
      <c r="A36" s="124"/>
      <c r="B36" s="147">
        <v>32</v>
      </c>
      <c r="C36" s="27" t="s">
        <v>16</v>
      </c>
      <c r="D36" s="121">
        <f>SUM(D37:D59)</f>
        <v>255025.85000000006</v>
      </c>
      <c r="E36" s="144"/>
      <c r="F36" s="144">
        <v>517574.5</v>
      </c>
      <c r="G36" s="121">
        <v>283955.06</v>
      </c>
      <c r="H36" s="119">
        <f t="shared" si="2"/>
        <v>54.862644894599711</v>
      </c>
      <c r="I36" s="119">
        <f t="shared" si="3"/>
        <v>111.34363830176429</v>
      </c>
    </row>
    <row r="37" spans="1:9" ht="15.75" customHeight="1" x14ac:dyDescent="0.3">
      <c r="A37" s="6"/>
      <c r="B37" s="148">
        <v>3211</v>
      </c>
      <c r="C37" s="26"/>
      <c r="D37" s="119">
        <v>9317.24</v>
      </c>
      <c r="E37" s="119"/>
      <c r="F37" s="119"/>
      <c r="G37" s="119">
        <v>6992.98</v>
      </c>
      <c r="H37" s="119"/>
      <c r="I37" s="119">
        <f t="shared" si="3"/>
        <v>75.054200600177737</v>
      </c>
    </row>
    <row r="38" spans="1:9" ht="15.75" customHeight="1" x14ac:dyDescent="0.3">
      <c r="A38" s="6"/>
      <c r="B38" s="148">
        <v>3212</v>
      </c>
      <c r="C38" s="26"/>
      <c r="D38" s="119">
        <v>25734.09</v>
      </c>
      <c r="E38" s="119"/>
      <c r="F38" s="119"/>
      <c r="G38" s="119">
        <v>29728.43</v>
      </c>
      <c r="H38" s="119"/>
      <c r="I38" s="119">
        <f t="shared" si="3"/>
        <v>115.52159023303329</v>
      </c>
    </row>
    <row r="39" spans="1:9" ht="15.75" customHeight="1" x14ac:dyDescent="0.3">
      <c r="A39" s="6"/>
      <c r="B39" s="148">
        <v>3213</v>
      </c>
      <c r="C39" s="26"/>
      <c r="D39" s="119">
        <v>490</v>
      </c>
      <c r="E39" s="119"/>
      <c r="F39" s="119"/>
      <c r="G39" s="119">
        <v>469</v>
      </c>
      <c r="H39" s="119"/>
      <c r="I39" s="119">
        <f t="shared" si="3"/>
        <v>95.714285714285722</v>
      </c>
    </row>
    <row r="40" spans="1:9" ht="15.75" customHeight="1" x14ac:dyDescent="0.3">
      <c r="A40" s="6"/>
      <c r="B40" s="148">
        <v>3221</v>
      </c>
      <c r="C40" s="26"/>
      <c r="D40" s="119">
        <v>13136.74</v>
      </c>
      <c r="E40" s="119"/>
      <c r="F40" s="119"/>
      <c r="G40" s="119">
        <v>14907.16</v>
      </c>
      <c r="H40" s="119"/>
      <c r="I40" s="119">
        <f t="shared" si="3"/>
        <v>113.47685955571932</v>
      </c>
    </row>
    <row r="41" spans="1:9" ht="15.75" customHeight="1" x14ac:dyDescent="0.3">
      <c r="A41" s="6"/>
      <c r="B41" s="148">
        <v>3222</v>
      </c>
      <c r="C41" s="26"/>
      <c r="D41" s="119">
        <v>136088.66</v>
      </c>
      <c r="E41" s="119"/>
      <c r="F41" s="119"/>
      <c r="G41" s="119">
        <v>144676.29999999999</v>
      </c>
      <c r="H41" s="119"/>
      <c r="I41" s="119">
        <f t="shared" si="3"/>
        <v>106.3103273997995</v>
      </c>
    </row>
    <row r="42" spans="1:9" ht="15.75" customHeight="1" x14ac:dyDescent="0.3">
      <c r="A42" s="6"/>
      <c r="B42" s="148">
        <v>3223</v>
      </c>
      <c r="C42" s="26"/>
      <c r="D42" s="119">
        <v>20901.66</v>
      </c>
      <c r="E42" s="119"/>
      <c r="F42" s="119"/>
      <c r="G42" s="119">
        <v>23552.43</v>
      </c>
      <c r="H42" s="119"/>
      <c r="I42" s="119">
        <f t="shared" si="3"/>
        <v>112.6821027612161</v>
      </c>
    </row>
    <row r="43" spans="1:9" ht="15.75" customHeight="1" x14ac:dyDescent="0.3">
      <c r="A43" s="6"/>
      <c r="B43" s="148">
        <v>3224</v>
      </c>
      <c r="C43" s="26"/>
      <c r="D43" s="119">
        <v>539.70000000000005</v>
      </c>
      <c r="E43" s="119"/>
      <c r="F43" s="119"/>
      <c r="G43" s="119">
        <v>288.52999999999997</v>
      </c>
      <c r="H43" s="119"/>
      <c r="I43" s="119">
        <f t="shared" si="3"/>
        <v>53.461182138224927</v>
      </c>
    </row>
    <row r="44" spans="1:9" ht="15.75" customHeight="1" x14ac:dyDescent="0.3">
      <c r="A44" s="6"/>
      <c r="B44" s="148">
        <v>3225</v>
      </c>
      <c r="C44" s="26"/>
      <c r="D44" s="119">
        <v>58.6</v>
      </c>
      <c r="E44" s="119"/>
      <c r="F44" s="119"/>
      <c r="G44" s="119">
        <v>197.64</v>
      </c>
      <c r="H44" s="119"/>
      <c r="I44" s="119">
        <f t="shared" si="3"/>
        <v>337.26962457337879</v>
      </c>
    </row>
    <row r="45" spans="1:9" ht="15.75" customHeight="1" x14ac:dyDescent="0.3">
      <c r="A45" s="6"/>
      <c r="B45" s="148">
        <v>3227</v>
      </c>
      <c r="C45" s="26"/>
      <c r="D45" s="119">
        <v>1667.57</v>
      </c>
      <c r="E45" s="119"/>
      <c r="F45" s="119"/>
      <c r="G45" s="119">
        <v>1044.21</v>
      </c>
      <c r="H45" s="119"/>
      <c r="I45" s="119">
        <f t="shared" si="3"/>
        <v>62.618660685908246</v>
      </c>
    </row>
    <row r="46" spans="1:9" ht="15.75" customHeight="1" x14ac:dyDescent="0.3">
      <c r="A46" s="6"/>
      <c r="B46" s="148">
        <v>3231</v>
      </c>
      <c r="C46" s="26"/>
      <c r="D46" s="119">
        <v>2478.42</v>
      </c>
      <c r="E46" s="119"/>
      <c r="F46" s="119"/>
      <c r="G46" s="119">
        <v>4690.1400000000003</v>
      </c>
      <c r="H46" s="119"/>
      <c r="I46" s="119">
        <f t="shared" si="3"/>
        <v>189.23911201491273</v>
      </c>
    </row>
    <row r="47" spans="1:9" ht="15.75" customHeight="1" x14ac:dyDescent="0.3">
      <c r="A47" s="6"/>
      <c r="B47" s="148">
        <v>3232</v>
      </c>
      <c r="C47" s="26"/>
      <c r="D47" s="119"/>
      <c r="E47" s="119"/>
      <c r="F47" s="119"/>
      <c r="G47" s="119">
        <v>12762.5</v>
      </c>
      <c r="H47" s="119"/>
      <c r="I47" s="119" t="e">
        <f t="shared" si="3"/>
        <v>#DIV/0!</v>
      </c>
    </row>
    <row r="48" spans="1:9" ht="15.75" customHeight="1" x14ac:dyDescent="0.3">
      <c r="A48" s="6"/>
      <c r="B48" s="148">
        <v>3234</v>
      </c>
      <c r="C48" s="26"/>
      <c r="D48" s="119">
        <v>7037.31</v>
      </c>
      <c r="E48" s="119"/>
      <c r="F48" s="119"/>
      <c r="G48" s="119">
        <v>4770.01</v>
      </c>
      <c r="H48" s="119"/>
      <c r="I48" s="119">
        <f t="shared" si="3"/>
        <v>67.781723414202304</v>
      </c>
    </row>
    <row r="49" spans="1:9" ht="15.75" customHeight="1" x14ac:dyDescent="0.3">
      <c r="A49" s="6"/>
      <c r="B49" s="148">
        <v>3236</v>
      </c>
      <c r="C49" s="26"/>
      <c r="D49" s="119"/>
      <c r="E49" s="119"/>
      <c r="F49" s="119"/>
      <c r="G49" s="119">
        <v>65.7</v>
      </c>
      <c r="H49" s="119"/>
      <c r="I49" s="119" t="e">
        <f t="shared" si="3"/>
        <v>#DIV/0!</v>
      </c>
    </row>
    <row r="50" spans="1:9" ht="15.75" customHeight="1" x14ac:dyDescent="0.3">
      <c r="A50" s="6"/>
      <c r="B50" s="148">
        <v>3237</v>
      </c>
      <c r="C50" s="26"/>
      <c r="D50" s="119">
        <v>2645.76</v>
      </c>
      <c r="E50" s="119"/>
      <c r="F50" s="119"/>
      <c r="G50" s="119">
        <v>3407.93</v>
      </c>
      <c r="H50" s="119"/>
      <c r="I50" s="119">
        <f t="shared" si="3"/>
        <v>128.80722363328493</v>
      </c>
    </row>
    <row r="51" spans="1:9" ht="15.75" customHeight="1" x14ac:dyDescent="0.3">
      <c r="A51" s="6"/>
      <c r="B51" s="148">
        <v>3238</v>
      </c>
      <c r="C51" s="26"/>
      <c r="D51" s="119">
        <v>3791.31</v>
      </c>
      <c r="E51" s="119"/>
      <c r="F51" s="119"/>
      <c r="G51" s="119">
        <v>4883.04</v>
      </c>
      <c r="H51" s="119"/>
      <c r="I51" s="119">
        <f t="shared" si="3"/>
        <v>128.79558780474295</v>
      </c>
    </row>
    <row r="52" spans="1:9" x14ac:dyDescent="0.3">
      <c r="A52" s="124"/>
      <c r="B52" s="7">
        <v>3239</v>
      </c>
      <c r="C52" s="28"/>
      <c r="D52" s="119">
        <v>14943.04</v>
      </c>
      <c r="E52" s="119"/>
      <c r="F52" s="119"/>
      <c r="G52" s="119">
        <v>20427.64</v>
      </c>
      <c r="H52" s="119"/>
      <c r="I52" s="119">
        <f t="shared" si="3"/>
        <v>136.7033749491402</v>
      </c>
    </row>
    <row r="53" spans="1:9" ht="15.75" customHeight="1" x14ac:dyDescent="0.3">
      <c r="A53" s="6"/>
      <c r="B53" s="148">
        <v>3291</v>
      </c>
      <c r="C53" s="26"/>
      <c r="D53" s="119">
        <v>562.87</v>
      </c>
      <c r="E53" s="119"/>
      <c r="F53" s="119"/>
      <c r="G53" s="119">
        <v>522.55999999999995</v>
      </c>
      <c r="H53" s="119"/>
      <c r="I53" s="119">
        <f t="shared" si="3"/>
        <v>92.838488460923472</v>
      </c>
    </row>
    <row r="54" spans="1:9" ht="15.75" customHeight="1" x14ac:dyDescent="0.3">
      <c r="A54" s="6"/>
      <c r="B54" s="148">
        <v>3292</v>
      </c>
      <c r="C54" s="26"/>
      <c r="D54" s="119">
        <v>1124.23</v>
      </c>
      <c r="E54" s="119"/>
      <c r="F54" s="119"/>
      <c r="G54" s="119">
        <v>1124.23</v>
      </c>
      <c r="H54" s="119"/>
      <c r="I54" s="119">
        <f t="shared" si="3"/>
        <v>100</v>
      </c>
    </row>
    <row r="55" spans="1:9" ht="15.75" customHeight="1" x14ac:dyDescent="0.3">
      <c r="A55" s="6"/>
      <c r="B55" s="148">
        <v>3293</v>
      </c>
      <c r="C55" s="26"/>
      <c r="D55" s="119"/>
      <c r="E55" s="119"/>
      <c r="F55" s="119"/>
      <c r="G55" s="119">
        <v>0</v>
      </c>
      <c r="H55" s="119"/>
      <c r="I55" s="119" t="e">
        <f t="shared" si="3"/>
        <v>#DIV/0!</v>
      </c>
    </row>
    <row r="56" spans="1:9" ht="15.75" customHeight="1" x14ac:dyDescent="0.3">
      <c r="A56" s="6"/>
      <c r="B56" s="148">
        <v>3294</v>
      </c>
      <c r="C56" s="26"/>
      <c r="D56" s="119">
        <v>55</v>
      </c>
      <c r="E56" s="119"/>
      <c r="F56" s="119"/>
      <c r="G56" s="119">
        <v>55</v>
      </c>
      <c r="H56" s="119"/>
      <c r="I56" s="119">
        <f t="shared" si="3"/>
        <v>100</v>
      </c>
    </row>
    <row r="57" spans="1:9" ht="15.75" customHeight="1" x14ac:dyDescent="0.3">
      <c r="A57" s="6"/>
      <c r="B57" s="148">
        <v>3295</v>
      </c>
      <c r="C57" s="26"/>
      <c r="D57" s="119">
        <v>7871.35</v>
      </c>
      <c r="E57" s="119"/>
      <c r="F57" s="119"/>
      <c r="G57" s="119">
        <v>5343.93</v>
      </c>
      <c r="H57" s="119"/>
      <c r="I57" s="119">
        <f t="shared" si="3"/>
        <v>67.890895462658889</v>
      </c>
    </row>
    <row r="58" spans="1:9" ht="15.75" customHeight="1" x14ac:dyDescent="0.3">
      <c r="A58" s="6"/>
      <c r="B58" s="148">
        <v>3296</v>
      </c>
      <c r="C58" s="26"/>
      <c r="D58" s="119"/>
      <c r="E58" s="119"/>
      <c r="F58" s="119"/>
      <c r="G58" s="119"/>
      <c r="H58" s="119"/>
      <c r="I58" s="119"/>
    </row>
    <row r="59" spans="1:9" ht="15.75" customHeight="1" x14ac:dyDescent="0.3">
      <c r="A59" s="6"/>
      <c r="B59" s="148">
        <v>3299</v>
      </c>
      <c r="C59" s="26"/>
      <c r="D59" s="119">
        <v>6582.3</v>
      </c>
      <c r="E59" s="119"/>
      <c r="F59" s="119"/>
      <c r="G59" s="119">
        <v>4045.7</v>
      </c>
      <c r="H59" s="119"/>
      <c r="I59" s="119">
        <f t="shared" si="3"/>
        <v>61.463318292997883</v>
      </c>
    </row>
    <row r="60" spans="1:9" x14ac:dyDescent="0.3">
      <c r="A60" s="124"/>
      <c r="B60" s="147">
        <v>34</v>
      </c>
      <c r="C60" s="28" t="s">
        <v>63</v>
      </c>
      <c r="D60" s="121">
        <f>SUM(D61:D62)</f>
        <v>236.8</v>
      </c>
      <c r="E60" s="144"/>
      <c r="F60" s="144">
        <v>64</v>
      </c>
      <c r="G60" s="121">
        <v>17.95</v>
      </c>
      <c r="H60" s="119">
        <f t="shared" si="2"/>
        <v>28.046875</v>
      </c>
      <c r="I60" s="119">
        <f t="shared" si="3"/>
        <v>7.580236486486486</v>
      </c>
    </row>
    <row r="61" spans="1:9" ht="15.75" customHeight="1" x14ac:dyDescent="0.3">
      <c r="A61" s="6"/>
      <c r="B61" s="148">
        <v>3431</v>
      </c>
      <c r="C61" s="26"/>
      <c r="D61" s="119">
        <v>131.88</v>
      </c>
      <c r="E61" s="119"/>
      <c r="F61" s="119"/>
      <c r="G61" s="119">
        <v>17.95</v>
      </c>
      <c r="H61" s="119"/>
      <c r="I61" s="119">
        <f t="shared" si="3"/>
        <v>13.610858356081284</v>
      </c>
    </row>
    <row r="62" spans="1:9" ht="15.75" customHeight="1" x14ac:dyDescent="0.3">
      <c r="A62" s="6"/>
      <c r="B62" s="148">
        <v>3433</v>
      </c>
      <c r="C62" s="26"/>
      <c r="D62" s="119">
        <v>104.92</v>
      </c>
      <c r="E62" s="119"/>
      <c r="F62" s="119"/>
      <c r="G62" s="119"/>
      <c r="H62" s="119"/>
      <c r="I62" s="119">
        <f t="shared" si="3"/>
        <v>0</v>
      </c>
    </row>
    <row r="63" spans="1:9" x14ac:dyDescent="0.3">
      <c r="A63" s="124"/>
      <c r="B63" s="147">
        <v>37</v>
      </c>
      <c r="C63" s="28" t="s">
        <v>64</v>
      </c>
      <c r="D63" s="121">
        <f>SUM(D64:D65)</f>
        <v>1450.95</v>
      </c>
      <c r="E63" s="144"/>
      <c r="F63" s="144">
        <v>146886.07</v>
      </c>
      <c r="G63" s="121">
        <v>1416.42</v>
      </c>
      <c r="H63" s="119">
        <f t="shared" si="2"/>
        <v>0.96429838445538096</v>
      </c>
      <c r="I63" s="119">
        <f t="shared" si="3"/>
        <v>97.620179882146189</v>
      </c>
    </row>
    <row r="64" spans="1:9" ht="15.75" customHeight="1" x14ac:dyDescent="0.3">
      <c r="A64" s="6"/>
      <c r="B64" s="148">
        <v>3721</v>
      </c>
      <c r="C64" s="26"/>
      <c r="D64" s="119">
        <v>1380.95</v>
      </c>
      <c r="E64" s="119"/>
      <c r="F64" s="119"/>
      <c r="G64" s="119">
        <v>1416.42</v>
      </c>
      <c r="H64" s="119"/>
      <c r="I64" s="119">
        <f t="shared" si="3"/>
        <v>102.56852166986494</v>
      </c>
    </row>
    <row r="65" spans="1:9" ht="15.75" customHeight="1" x14ac:dyDescent="0.3">
      <c r="A65" s="6"/>
      <c r="B65" s="148">
        <v>3722</v>
      </c>
      <c r="C65" s="26"/>
      <c r="D65" s="119">
        <v>70</v>
      </c>
      <c r="E65" s="119"/>
      <c r="F65" s="119"/>
      <c r="G65" s="119"/>
      <c r="H65" s="119"/>
      <c r="I65" s="119">
        <f t="shared" si="3"/>
        <v>0</v>
      </c>
    </row>
    <row r="66" spans="1:9" ht="15.75" customHeight="1" x14ac:dyDescent="0.3">
      <c r="A66" s="6"/>
      <c r="B66" s="148">
        <v>38</v>
      </c>
      <c r="C66" s="26" t="s">
        <v>156</v>
      </c>
      <c r="D66" s="119"/>
      <c r="E66" s="119"/>
      <c r="F66" s="119">
        <v>2385</v>
      </c>
      <c r="G66" s="119">
        <v>2385</v>
      </c>
      <c r="H66" s="119">
        <f t="shared" si="2"/>
        <v>100</v>
      </c>
      <c r="I66" s="119"/>
    </row>
    <row r="67" spans="1:9" ht="15.75" customHeight="1" x14ac:dyDescent="0.3">
      <c r="A67" s="6"/>
      <c r="B67" s="148">
        <v>38129</v>
      </c>
      <c r="C67" s="26"/>
      <c r="D67" s="119"/>
      <c r="E67" s="119"/>
      <c r="F67" s="119"/>
      <c r="G67" s="119">
        <v>2385</v>
      </c>
      <c r="H67" s="119"/>
      <c r="I67" s="119"/>
    </row>
    <row r="68" spans="1:9" ht="26.65" x14ac:dyDescent="0.3">
      <c r="A68" s="126">
        <v>4</v>
      </c>
      <c r="B68" s="126"/>
      <c r="C68" s="31" t="s">
        <v>7</v>
      </c>
      <c r="D68" s="130">
        <f>SUM(D69)</f>
        <v>718.9</v>
      </c>
      <c r="E68" s="130"/>
      <c r="F68" s="130">
        <f>SUM(F69)</f>
        <v>61944.38</v>
      </c>
      <c r="G68" s="130">
        <v>544.38</v>
      </c>
      <c r="H68" s="119">
        <f t="shared" si="2"/>
        <v>0.87882064523044712</v>
      </c>
      <c r="I68" s="119">
        <f t="shared" si="3"/>
        <v>75.724022812630409</v>
      </c>
    </row>
    <row r="69" spans="1:9" ht="39.950000000000003" x14ac:dyDescent="0.3">
      <c r="A69" s="9"/>
      <c r="B69" s="146">
        <v>42</v>
      </c>
      <c r="C69" s="32" t="s">
        <v>23</v>
      </c>
      <c r="D69" s="144">
        <f>SUM(D70:D72)</f>
        <v>718.9</v>
      </c>
      <c r="E69" s="144"/>
      <c r="F69" s="144">
        <v>61944.38</v>
      </c>
      <c r="G69" s="144">
        <v>544.38</v>
      </c>
      <c r="H69" s="119">
        <f t="shared" si="2"/>
        <v>0.87882064523044712</v>
      </c>
      <c r="I69" s="119">
        <f t="shared" si="3"/>
        <v>75.724022812630409</v>
      </c>
    </row>
    <row r="70" spans="1:9" x14ac:dyDescent="0.3">
      <c r="A70" s="9"/>
      <c r="B70" s="148">
        <v>4221</v>
      </c>
      <c r="C70" s="32"/>
      <c r="D70" s="119">
        <v>439</v>
      </c>
      <c r="E70" s="119"/>
      <c r="F70" s="119"/>
      <c r="G70" s="119">
        <v>544.38</v>
      </c>
      <c r="H70" s="119"/>
      <c r="I70" s="119">
        <f t="shared" si="3"/>
        <v>124.00455580865604</v>
      </c>
    </row>
    <row r="71" spans="1:9" x14ac:dyDescent="0.3">
      <c r="A71" s="9"/>
      <c r="B71" s="148">
        <v>4223</v>
      </c>
      <c r="C71" s="32"/>
      <c r="D71" s="119"/>
      <c r="E71" s="119"/>
      <c r="F71" s="119"/>
      <c r="G71" s="119"/>
      <c r="H71" s="119"/>
      <c r="I71" s="119"/>
    </row>
    <row r="72" spans="1:9" x14ac:dyDescent="0.3">
      <c r="A72" s="9"/>
      <c r="B72" s="148">
        <v>4226</v>
      </c>
      <c r="C72" s="32"/>
      <c r="D72" s="119">
        <v>279.89999999999998</v>
      </c>
      <c r="E72" s="119"/>
      <c r="F72" s="119"/>
      <c r="G72" s="119"/>
      <c r="H72" s="119"/>
      <c r="I72" s="119">
        <f t="shared" si="3"/>
        <v>0</v>
      </c>
    </row>
    <row r="73" spans="1:9" ht="15.75" customHeight="1" x14ac:dyDescent="0.3">
      <c r="A73" s="6"/>
      <c r="B73" s="148">
        <v>4227</v>
      </c>
      <c r="C73" s="26"/>
      <c r="D73" s="119"/>
      <c r="E73" s="119"/>
      <c r="F73" s="119"/>
      <c r="G73" s="119"/>
      <c r="H73" s="119"/>
      <c r="I73" s="119"/>
    </row>
    <row r="74" spans="1:9" ht="15.75" customHeight="1" x14ac:dyDescent="0.3">
      <c r="A74" s="6"/>
      <c r="B74" s="148">
        <v>4241</v>
      </c>
      <c r="C74" s="26"/>
      <c r="D74" s="119"/>
      <c r="E74" s="119"/>
      <c r="F74" s="119"/>
      <c r="G74" s="119"/>
      <c r="H74" s="119"/>
      <c r="I74" s="119"/>
    </row>
    <row r="75" spans="1:9" ht="15" customHeight="1" x14ac:dyDescent="0.3">
      <c r="A75" s="182" t="s">
        <v>9</v>
      </c>
      <c r="B75" s="183"/>
      <c r="C75" s="184"/>
      <c r="D75" s="131">
        <f>SUM(D31,D68)</f>
        <v>1790090.97</v>
      </c>
      <c r="E75" s="131"/>
      <c r="F75" s="131">
        <f>SUM(F31,F68)</f>
        <v>4523685.9200000009</v>
      </c>
      <c r="G75" s="131">
        <f>SUM(G68,G31)</f>
        <v>2294119.48</v>
      </c>
      <c r="H75" s="119">
        <f>G75/F75*100</f>
        <v>50.713500463356652</v>
      </c>
      <c r="I75" s="119">
        <f t="shared" si="3"/>
        <v>128.15658636611076</v>
      </c>
    </row>
  </sheetData>
  <mergeCells count="6">
    <mergeCell ref="A75:C75"/>
    <mergeCell ref="A28:H28"/>
    <mergeCell ref="A1:H1"/>
    <mergeCell ref="A3:H3"/>
    <mergeCell ref="A5:H5"/>
    <mergeCell ref="A7:H7"/>
  </mergeCells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topLeftCell="A17" zoomScaleNormal="100" workbookViewId="0">
      <selection activeCell="G35" sqref="G35"/>
    </sheetView>
  </sheetViews>
  <sheetFormatPr defaultRowHeight="14.55" x14ac:dyDescent="0.3"/>
  <cols>
    <col min="1" max="2" width="25.33203125" customWidth="1"/>
    <col min="3" max="3" width="0.109375" customWidth="1"/>
    <col min="4" max="4" width="19.88671875" customWidth="1"/>
    <col min="5" max="7" width="25.33203125" customWidth="1"/>
  </cols>
  <sheetData>
    <row r="1" spans="1:7" ht="42.05" customHeight="1" x14ac:dyDescent="0.3">
      <c r="A1" s="185" t="s">
        <v>157</v>
      </c>
      <c r="B1" s="185"/>
      <c r="C1" s="185"/>
      <c r="D1" s="185"/>
      <c r="E1" s="185"/>
      <c r="F1" s="185"/>
    </row>
    <row r="2" spans="1:7" ht="18" customHeight="1" x14ac:dyDescent="0.3">
      <c r="A2" s="1"/>
      <c r="B2" s="1"/>
      <c r="C2" s="1"/>
      <c r="D2" s="1"/>
      <c r="E2" s="1"/>
      <c r="F2" s="1"/>
      <c r="G2" s="1"/>
    </row>
    <row r="3" spans="1:7" ht="15.75" customHeight="1" x14ac:dyDescent="0.3">
      <c r="A3" s="185" t="s">
        <v>15</v>
      </c>
      <c r="B3" s="185"/>
      <c r="C3" s="185"/>
      <c r="D3" s="185"/>
      <c r="E3" s="185"/>
      <c r="F3" s="185"/>
    </row>
    <row r="4" spans="1:7" ht="17.55" x14ac:dyDescent="0.3">
      <c r="B4" s="2"/>
      <c r="C4" s="1"/>
      <c r="D4" s="1"/>
      <c r="E4" s="2"/>
      <c r="F4" s="2"/>
      <c r="G4" s="2"/>
    </row>
    <row r="5" spans="1:7" ht="18" customHeight="1" x14ac:dyDescent="0.3">
      <c r="A5" s="185" t="s">
        <v>3</v>
      </c>
      <c r="B5" s="185"/>
      <c r="C5" s="185"/>
      <c r="D5" s="185"/>
      <c r="E5" s="185"/>
      <c r="F5" s="185"/>
    </row>
    <row r="6" spans="1:7" ht="17.55" x14ac:dyDescent="0.3">
      <c r="A6" s="1"/>
      <c r="B6" s="2"/>
      <c r="C6" s="1"/>
      <c r="D6" s="1"/>
      <c r="E6" s="2"/>
      <c r="F6" s="2"/>
      <c r="G6" s="2"/>
    </row>
    <row r="7" spans="1:7" ht="15.75" customHeight="1" x14ac:dyDescent="0.3">
      <c r="A7" s="185" t="s">
        <v>32</v>
      </c>
      <c r="B7" s="185"/>
      <c r="C7" s="185"/>
      <c r="D7" s="185"/>
      <c r="E7" s="185"/>
      <c r="F7" s="185"/>
    </row>
    <row r="8" spans="1:7" ht="17.55" x14ac:dyDescent="0.3">
      <c r="A8" s="1"/>
      <c r="B8" s="2"/>
      <c r="C8" s="1"/>
      <c r="D8" s="1"/>
      <c r="E8" s="2"/>
      <c r="F8" s="2"/>
      <c r="G8" s="2"/>
    </row>
    <row r="9" spans="1:7" ht="28.45" customHeight="1" x14ac:dyDescent="0.3">
      <c r="A9" s="22" t="s">
        <v>115</v>
      </c>
      <c r="B9" s="22" t="s">
        <v>142</v>
      </c>
      <c r="C9" s="22" t="s">
        <v>150</v>
      </c>
      <c r="D9" s="22" t="s">
        <v>151</v>
      </c>
      <c r="E9" s="22" t="s">
        <v>126</v>
      </c>
      <c r="F9" s="156" t="s">
        <v>130</v>
      </c>
      <c r="G9" s="156" t="s">
        <v>131</v>
      </c>
    </row>
    <row r="10" spans="1:7" x14ac:dyDescent="0.3">
      <c r="A10" s="16" t="s">
        <v>0</v>
      </c>
      <c r="B10" s="121">
        <f>SUM(B12:B18)</f>
        <v>1793180.02</v>
      </c>
      <c r="C10" s="121"/>
      <c r="D10" s="121">
        <v>4216365.4400000004</v>
      </c>
      <c r="E10" s="121">
        <f>SUM(E12:E20)</f>
        <v>2042541.8699999999</v>
      </c>
      <c r="F10" s="119">
        <f>E10/D10*100</f>
        <v>48.443188785837307</v>
      </c>
      <c r="G10" s="119">
        <f>E10/B10*100</f>
        <v>113.90612471803026</v>
      </c>
    </row>
    <row r="11" spans="1:7" x14ac:dyDescent="0.3">
      <c r="A11" s="11" t="s">
        <v>35</v>
      </c>
      <c r="B11" s="122"/>
      <c r="C11" s="122"/>
      <c r="D11" s="122"/>
      <c r="E11" s="122"/>
      <c r="F11" s="119"/>
      <c r="G11" s="119"/>
    </row>
    <row r="12" spans="1:7" x14ac:dyDescent="0.3">
      <c r="A12" s="7" t="s">
        <v>36</v>
      </c>
      <c r="B12" s="119">
        <v>206562.9</v>
      </c>
      <c r="C12" s="119"/>
      <c r="D12" s="119">
        <v>512497.03</v>
      </c>
      <c r="E12" s="119">
        <v>235090.96</v>
      </c>
      <c r="F12" s="119">
        <f t="shared" ref="F12:F18" si="0">E12/D12*100</f>
        <v>45.871672661205466</v>
      </c>
      <c r="G12" s="119">
        <f t="shared" ref="G12:G17" si="1">E12/B12*100</f>
        <v>113.81083437538881</v>
      </c>
    </row>
    <row r="13" spans="1:7" x14ac:dyDescent="0.3">
      <c r="A13" s="7" t="s">
        <v>98</v>
      </c>
      <c r="B13" s="119"/>
      <c r="C13" s="119"/>
      <c r="D13" s="119">
        <v>331.8</v>
      </c>
      <c r="E13" s="119"/>
      <c r="F13" s="119">
        <f t="shared" si="0"/>
        <v>0</v>
      </c>
      <c r="G13" s="119" t="e">
        <f t="shared" si="1"/>
        <v>#DIV/0!</v>
      </c>
    </row>
    <row r="14" spans="1:7" ht="26.65" x14ac:dyDescent="0.3">
      <c r="A14" s="6" t="s">
        <v>34</v>
      </c>
      <c r="B14" s="119"/>
      <c r="C14" s="119"/>
      <c r="D14" s="119"/>
      <c r="E14" s="119"/>
      <c r="F14" s="119"/>
      <c r="G14" s="119"/>
    </row>
    <row r="15" spans="1:7" ht="26.65" x14ac:dyDescent="0.3">
      <c r="A15" s="10" t="s">
        <v>99</v>
      </c>
      <c r="B15" s="119">
        <v>30624.12</v>
      </c>
      <c r="C15" s="119"/>
      <c r="D15" s="119">
        <v>65508</v>
      </c>
      <c r="E15" s="119">
        <v>41948.55</v>
      </c>
      <c r="F15" s="119">
        <f t="shared" si="0"/>
        <v>64.035766623923791</v>
      </c>
      <c r="G15" s="119">
        <f t="shared" si="1"/>
        <v>136.97879318654708</v>
      </c>
    </row>
    <row r="16" spans="1:7" x14ac:dyDescent="0.3">
      <c r="A16" s="10" t="s">
        <v>100</v>
      </c>
      <c r="B16" s="121"/>
      <c r="C16" s="119"/>
      <c r="D16" s="121"/>
      <c r="E16" s="121"/>
      <c r="F16" s="119"/>
      <c r="G16" s="119"/>
    </row>
    <row r="17" spans="1:7" x14ac:dyDescent="0.3">
      <c r="A17" s="10" t="s">
        <v>105</v>
      </c>
      <c r="B17" s="119">
        <v>1555993</v>
      </c>
      <c r="C17" s="119"/>
      <c r="D17" s="144">
        <v>3536629.35</v>
      </c>
      <c r="E17" s="119">
        <v>1757648.16</v>
      </c>
      <c r="F17" s="119">
        <f t="shared" si="0"/>
        <v>49.698398844085823</v>
      </c>
      <c r="G17" s="119">
        <f t="shared" si="1"/>
        <v>112.95990149055939</v>
      </c>
    </row>
    <row r="18" spans="1:7" x14ac:dyDescent="0.3">
      <c r="A18" s="10">
        <v>51</v>
      </c>
      <c r="B18" s="119"/>
      <c r="C18" s="119"/>
      <c r="D18" s="119">
        <v>14737.38</v>
      </c>
      <c r="E18" s="119">
        <v>374.01</v>
      </c>
      <c r="F18" s="119">
        <f t="shared" si="0"/>
        <v>2.5378323691185272</v>
      </c>
      <c r="G18" s="119"/>
    </row>
    <row r="19" spans="1:7" x14ac:dyDescent="0.3">
      <c r="A19" s="10">
        <v>54</v>
      </c>
      <c r="B19" s="119"/>
      <c r="C19" s="119"/>
      <c r="D19" s="119">
        <v>86661.88</v>
      </c>
      <c r="E19" s="119">
        <v>7480.19</v>
      </c>
      <c r="F19" s="119"/>
      <c r="G19" s="119"/>
    </row>
    <row r="20" spans="1:7" x14ac:dyDescent="0.3">
      <c r="A20" s="10" t="s">
        <v>102</v>
      </c>
      <c r="B20" s="119"/>
      <c r="C20" s="119"/>
      <c r="D20" s="119"/>
      <c r="E20" s="119"/>
      <c r="F20" s="119"/>
      <c r="G20" s="119"/>
    </row>
    <row r="23" spans="1:7" ht="15.75" customHeight="1" x14ac:dyDescent="0.3">
      <c r="A23" s="185" t="s">
        <v>33</v>
      </c>
      <c r="B23" s="185"/>
      <c r="C23" s="185"/>
      <c r="D23" s="185"/>
      <c r="E23" s="185"/>
      <c r="F23" s="185"/>
    </row>
    <row r="24" spans="1:7" ht="17.55" x14ac:dyDescent="0.3">
      <c r="A24" s="1"/>
      <c r="B24" s="2"/>
      <c r="C24" s="1"/>
      <c r="D24" s="1"/>
      <c r="E24" s="2"/>
      <c r="F24" s="2"/>
      <c r="G24" s="2"/>
    </row>
    <row r="25" spans="1:7" ht="32.25" customHeight="1" x14ac:dyDescent="0.3">
      <c r="A25" s="22" t="s">
        <v>115</v>
      </c>
      <c r="B25" s="22" t="s">
        <v>126</v>
      </c>
      <c r="C25" s="22" t="s">
        <v>150</v>
      </c>
      <c r="D25" s="22" t="s">
        <v>151</v>
      </c>
      <c r="E25" s="22" t="s">
        <v>126</v>
      </c>
      <c r="F25" s="156" t="s">
        <v>130</v>
      </c>
      <c r="G25" s="156" t="s">
        <v>131</v>
      </c>
    </row>
    <row r="26" spans="1:7" x14ac:dyDescent="0.3">
      <c r="A26" s="16" t="s">
        <v>1</v>
      </c>
      <c r="B26" s="121">
        <f>SUM(B27:B34)</f>
        <v>1790090.97</v>
      </c>
      <c r="C26" s="121"/>
      <c r="D26" s="121">
        <f>SUM(D28:D34)</f>
        <v>4523685.92</v>
      </c>
      <c r="E26" s="121">
        <f>SUM(E27:E34)</f>
        <v>2294119.48</v>
      </c>
      <c r="F26" s="119">
        <f>E26/D26*100</f>
        <v>50.713500463356667</v>
      </c>
      <c r="G26" s="119">
        <f>E26/B26*100</f>
        <v>128.15658636611076</v>
      </c>
    </row>
    <row r="27" spans="1:7" ht="15.75" customHeight="1" x14ac:dyDescent="0.3">
      <c r="A27" s="11" t="s">
        <v>35</v>
      </c>
      <c r="B27" s="122"/>
      <c r="C27" s="119"/>
      <c r="D27" s="122"/>
      <c r="E27" s="122"/>
      <c r="F27" s="119"/>
      <c r="G27" s="119"/>
    </row>
    <row r="28" spans="1:7" x14ac:dyDescent="0.3">
      <c r="A28" s="7" t="s">
        <v>36</v>
      </c>
      <c r="B28" s="119">
        <v>206573.08</v>
      </c>
      <c r="C28" s="119"/>
      <c r="D28" s="119">
        <v>528497.03</v>
      </c>
      <c r="E28" s="119">
        <v>247188.7</v>
      </c>
      <c r="F28" s="119">
        <f t="shared" ref="F28:F32" si="2">E28/D28*100</f>
        <v>46.772013080187037</v>
      </c>
      <c r="G28" s="119">
        <f>E28/B28*100</f>
        <v>119.66162289878237</v>
      </c>
    </row>
    <row r="29" spans="1:7" x14ac:dyDescent="0.3">
      <c r="A29" s="7" t="s">
        <v>38</v>
      </c>
      <c r="B29" s="119"/>
      <c r="C29" s="119"/>
      <c r="D29" s="119">
        <v>331.8</v>
      </c>
      <c r="E29" s="119"/>
      <c r="F29" s="119"/>
      <c r="G29" s="119"/>
    </row>
    <row r="30" spans="1:7" x14ac:dyDescent="0.3">
      <c r="A30" s="7" t="s">
        <v>101</v>
      </c>
      <c r="B30" s="119">
        <v>18399.12</v>
      </c>
      <c r="C30" s="119"/>
      <c r="D30" s="119">
        <v>50391</v>
      </c>
      <c r="E30" s="119">
        <v>19653.849999999999</v>
      </c>
      <c r="F30" s="119">
        <f t="shared" si="2"/>
        <v>39.002698894643885</v>
      </c>
      <c r="G30" s="119">
        <f>E30/B30*100</f>
        <v>106.81951093313158</v>
      </c>
    </row>
    <row r="31" spans="1:7" x14ac:dyDescent="0.3">
      <c r="A31" s="7" t="s">
        <v>100</v>
      </c>
      <c r="B31" s="119">
        <v>2935</v>
      </c>
      <c r="C31" s="119"/>
      <c r="D31" s="119">
        <v>18914.7</v>
      </c>
      <c r="E31" s="119">
        <v>9071.6200000000008</v>
      </c>
      <c r="F31" s="119">
        <f t="shared" si="2"/>
        <v>47.96068666169699</v>
      </c>
      <c r="G31" s="119"/>
    </row>
    <row r="32" spans="1:7" x14ac:dyDescent="0.3">
      <c r="A32" s="7" t="s">
        <v>103</v>
      </c>
      <c r="B32" s="121">
        <v>1562183.77</v>
      </c>
      <c r="C32" s="119"/>
      <c r="D32" s="119">
        <v>3817144</v>
      </c>
      <c r="E32" s="119">
        <v>2013153.41</v>
      </c>
      <c r="F32" s="119">
        <f t="shared" si="2"/>
        <v>52.73978162731089</v>
      </c>
      <c r="G32" s="119">
        <f>E32/B32*100</f>
        <v>128.86789945334021</v>
      </c>
    </row>
    <row r="33" spans="1:7" x14ac:dyDescent="0.3">
      <c r="A33" s="7">
        <v>51</v>
      </c>
      <c r="B33" s="119"/>
      <c r="C33" s="119"/>
      <c r="D33" s="119">
        <v>15788.59</v>
      </c>
      <c r="E33" s="119">
        <v>757.79</v>
      </c>
      <c r="F33" s="119">
        <f>E33/D33*100</f>
        <v>4.79960528457576</v>
      </c>
      <c r="G33" s="119"/>
    </row>
    <row r="34" spans="1:7" x14ac:dyDescent="0.3">
      <c r="A34" s="10" t="s">
        <v>140</v>
      </c>
      <c r="B34" s="119"/>
      <c r="C34" s="119"/>
      <c r="D34" s="119">
        <v>92618.8</v>
      </c>
      <c r="E34" s="119">
        <v>4294.1099999999997</v>
      </c>
      <c r="F34" s="119">
        <f>E34/D34*100</f>
        <v>4.6363265341377771</v>
      </c>
      <c r="G34" s="119"/>
    </row>
    <row r="35" spans="1:7" ht="17.25" customHeight="1" x14ac:dyDescent="0.3">
      <c r="A35" s="10" t="s">
        <v>107</v>
      </c>
      <c r="B35" s="119"/>
      <c r="C35" s="119"/>
      <c r="D35" s="119"/>
      <c r="E35" s="119"/>
      <c r="F35" s="119"/>
      <c r="G35" s="119"/>
    </row>
    <row r="37" spans="1:7" x14ac:dyDescent="0.3">
      <c r="B37" s="136"/>
      <c r="E37" s="136"/>
    </row>
  </sheetData>
  <mergeCells count="5">
    <mergeCell ref="A1:F1"/>
    <mergeCell ref="A3:F3"/>
    <mergeCell ref="A5:F5"/>
    <mergeCell ref="A7:F7"/>
    <mergeCell ref="A23:F23"/>
  </mergeCells>
  <pageMargins left="0.7" right="0.7" top="0.75" bottom="0.75" header="0.3" footer="0.3"/>
  <pageSetup paperSize="9" scale="5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"/>
  <sheetViews>
    <sheetView workbookViewId="0">
      <selection activeCell="D12" sqref="D12"/>
    </sheetView>
  </sheetViews>
  <sheetFormatPr defaultColWidth="9.109375" defaultRowHeight="14.55" x14ac:dyDescent="0.3"/>
  <cols>
    <col min="1" max="1" width="37.6640625" style="19" customWidth="1"/>
    <col min="2" max="2" width="25.33203125" style="19" customWidth="1"/>
    <col min="3" max="3" width="0.109375" style="19" customWidth="1"/>
    <col min="4" max="4" width="18.6640625" style="19" customWidth="1"/>
    <col min="5" max="7" width="25.33203125" style="19" customWidth="1"/>
    <col min="8" max="16384" width="9.109375" style="19"/>
  </cols>
  <sheetData>
    <row r="1" spans="1:7" ht="42.05" customHeight="1" x14ac:dyDescent="0.3">
      <c r="A1" s="163" t="s">
        <v>157</v>
      </c>
      <c r="B1" s="163"/>
      <c r="C1" s="163"/>
      <c r="D1" s="163"/>
      <c r="E1" s="163"/>
      <c r="F1" s="163"/>
    </row>
    <row r="2" spans="1:7" ht="18" customHeight="1" x14ac:dyDescent="0.3">
      <c r="A2" s="20"/>
      <c r="B2" s="20"/>
      <c r="C2" s="20"/>
      <c r="D2" s="20"/>
      <c r="E2" s="20"/>
      <c r="F2" s="20"/>
      <c r="G2" s="20"/>
    </row>
    <row r="3" spans="1:7" ht="15.75" x14ac:dyDescent="0.3">
      <c r="A3" s="163" t="s">
        <v>15</v>
      </c>
      <c r="B3" s="163"/>
      <c r="C3" s="163"/>
      <c r="D3" s="163"/>
      <c r="E3" s="186"/>
      <c r="F3" s="186"/>
    </row>
    <row r="4" spans="1:7" ht="17.55" x14ac:dyDescent="0.3">
      <c r="A4" s="20"/>
      <c r="B4" s="21"/>
      <c r="C4" s="20"/>
      <c r="D4" s="20"/>
      <c r="E4" s="21"/>
      <c r="F4" s="21"/>
      <c r="G4" s="21"/>
    </row>
    <row r="5" spans="1:7" ht="18" customHeight="1" x14ac:dyDescent="0.3">
      <c r="A5" s="163" t="s">
        <v>3</v>
      </c>
      <c r="B5" s="164"/>
      <c r="C5" s="164"/>
      <c r="D5" s="164"/>
      <c r="E5" s="164"/>
      <c r="F5" s="164"/>
    </row>
    <row r="6" spans="1:7" ht="17.55" x14ac:dyDescent="0.3">
      <c r="A6" s="20"/>
      <c r="B6" s="21"/>
      <c r="C6" s="20"/>
      <c r="D6" s="20"/>
      <c r="E6" s="21"/>
      <c r="F6" s="21"/>
      <c r="G6" s="21"/>
    </row>
    <row r="7" spans="1:7" ht="15.75" x14ac:dyDescent="0.3">
      <c r="A7" s="163" t="s">
        <v>8</v>
      </c>
      <c r="B7" s="187"/>
      <c r="C7" s="187"/>
      <c r="D7" s="187"/>
      <c r="E7" s="187"/>
      <c r="F7" s="187"/>
    </row>
    <row r="8" spans="1:7" ht="17.55" x14ac:dyDescent="0.3">
      <c r="A8" s="20"/>
      <c r="B8" s="21"/>
      <c r="C8" s="20"/>
      <c r="D8" s="20"/>
      <c r="E8" s="21"/>
      <c r="F8" s="21"/>
      <c r="G8" s="21"/>
    </row>
    <row r="9" spans="1:7" ht="30.7" customHeight="1" x14ac:dyDescent="0.3">
      <c r="A9" s="22" t="s">
        <v>114</v>
      </c>
      <c r="B9" s="22" t="s">
        <v>142</v>
      </c>
      <c r="C9" s="22" t="s">
        <v>150</v>
      </c>
      <c r="D9" s="22" t="s">
        <v>151</v>
      </c>
      <c r="E9" s="22" t="s">
        <v>126</v>
      </c>
      <c r="F9" s="156" t="s">
        <v>130</v>
      </c>
      <c r="G9" s="156" t="s">
        <v>131</v>
      </c>
    </row>
    <row r="10" spans="1:7" ht="15.75" customHeight="1" x14ac:dyDescent="0.3">
      <c r="A10" s="24" t="s">
        <v>9</v>
      </c>
      <c r="B10" s="120">
        <v>1790090.97</v>
      </c>
      <c r="C10" s="120"/>
      <c r="D10" s="120">
        <v>4523685.92</v>
      </c>
      <c r="E10" s="120">
        <v>2294119.48</v>
      </c>
      <c r="F10" s="120">
        <f>E10/D10*100</f>
        <v>50.713500463356667</v>
      </c>
      <c r="G10" s="120">
        <f>E10/B10*100</f>
        <v>128.15658636611076</v>
      </c>
    </row>
    <row r="11" spans="1:7" ht="15.75" customHeight="1" x14ac:dyDescent="0.3">
      <c r="A11" s="25" t="s">
        <v>65</v>
      </c>
      <c r="B11" s="120"/>
      <c r="C11" s="120"/>
      <c r="D11" s="120"/>
      <c r="E11" s="120"/>
      <c r="F11" s="120"/>
      <c r="G11" s="120"/>
    </row>
    <row r="12" spans="1:7" x14ac:dyDescent="0.3">
      <c r="A12" s="63" t="s">
        <v>66</v>
      </c>
      <c r="B12" s="120">
        <v>1636663.84</v>
      </c>
      <c r="C12" s="120"/>
      <c r="D12" s="120">
        <v>4275085.07</v>
      </c>
      <c r="E12" s="120">
        <v>2140996.59</v>
      </c>
      <c r="F12" s="120">
        <f t="shared" ref="F12:F13" si="0">E12/D12*100</f>
        <v>50.080795000413872</v>
      </c>
      <c r="G12" s="120">
        <f>E12/B12*100</f>
        <v>130.81468152922594</v>
      </c>
    </row>
    <row r="13" spans="1:7" x14ac:dyDescent="0.3">
      <c r="A13" s="25" t="s">
        <v>67</v>
      </c>
      <c r="B13" s="120">
        <v>153427.13</v>
      </c>
      <c r="C13" s="120"/>
      <c r="D13" s="120">
        <v>197226.54</v>
      </c>
      <c r="E13" s="120">
        <v>153122.89000000001</v>
      </c>
      <c r="F13" s="120">
        <f t="shared" si="0"/>
        <v>77.638075484161519</v>
      </c>
      <c r="G13" s="120">
        <f>E13/B13*100</f>
        <v>99.801703909862624</v>
      </c>
    </row>
    <row r="14" spans="1:7" x14ac:dyDescent="0.3">
      <c r="A14" s="25" t="s">
        <v>10</v>
      </c>
      <c r="B14" s="120"/>
      <c r="C14" s="120"/>
      <c r="D14" s="120"/>
      <c r="E14" s="120"/>
      <c r="F14" s="120"/>
      <c r="G14" s="120"/>
    </row>
    <row r="15" spans="1:7" ht="26.65" x14ac:dyDescent="0.3">
      <c r="A15" s="64" t="s">
        <v>11</v>
      </c>
      <c r="B15" s="120"/>
      <c r="C15" s="120"/>
      <c r="D15" s="120"/>
      <c r="E15" s="120"/>
      <c r="F15" s="120"/>
      <c r="G15" s="12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"/>
  <sheetViews>
    <sheetView workbookViewId="0">
      <selection activeCell="E10" sqref="E10"/>
    </sheetView>
  </sheetViews>
  <sheetFormatPr defaultRowHeight="14.55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.05" customHeight="1" x14ac:dyDescent="0.3">
      <c r="A1" s="188" t="s">
        <v>154</v>
      </c>
      <c r="B1" s="188"/>
      <c r="C1" s="188"/>
      <c r="D1" s="188"/>
      <c r="E1" s="188"/>
      <c r="F1" s="188"/>
      <c r="G1" s="188"/>
      <c r="H1" s="188"/>
    </row>
    <row r="2" spans="1:8" ht="18" customHeight="1" x14ac:dyDescent="0.3">
      <c r="A2" s="134"/>
      <c r="B2" s="134"/>
      <c r="C2" s="134"/>
      <c r="D2" s="134"/>
      <c r="E2" s="134"/>
      <c r="F2" s="134"/>
      <c r="G2" s="134"/>
      <c r="H2" s="134"/>
    </row>
    <row r="3" spans="1:8" ht="15.75" customHeight="1" x14ac:dyDescent="0.3">
      <c r="A3" s="188" t="s">
        <v>15</v>
      </c>
      <c r="B3" s="188"/>
      <c r="C3" s="188"/>
      <c r="D3" s="188"/>
      <c r="E3" s="188"/>
      <c r="F3" s="188"/>
      <c r="G3" s="188"/>
      <c r="H3" s="188"/>
    </row>
    <row r="4" spans="1:8" ht="17.55" x14ac:dyDescent="0.3">
      <c r="A4" s="134"/>
      <c r="B4" s="134"/>
      <c r="C4" s="134"/>
      <c r="D4" s="134"/>
      <c r="E4" s="134"/>
      <c r="F4" s="134"/>
      <c r="G4" s="135"/>
      <c r="H4" s="135"/>
    </row>
    <row r="5" spans="1:8" ht="18" customHeight="1" x14ac:dyDescent="0.3">
      <c r="A5" s="188" t="s">
        <v>39</v>
      </c>
      <c r="B5" s="188"/>
      <c r="C5" s="188"/>
      <c r="D5" s="188"/>
      <c r="E5" s="188"/>
      <c r="F5" s="188"/>
      <c r="G5" s="188"/>
      <c r="H5" s="188"/>
    </row>
    <row r="6" spans="1:8" ht="17.55" x14ac:dyDescent="0.3">
      <c r="A6" s="1"/>
      <c r="B6" s="1"/>
      <c r="C6" s="1"/>
      <c r="D6" s="1"/>
      <c r="E6" s="1"/>
      <c r="F6" s="1"/>
      <c r="G6" s="2"/>
      <c r="H6" s="2"/>
    </row>
    <row r="7" spans="1:8" x14ac:dyDescent="0.3">
      <c r="A7" s="14"/>
      <c r="B7" s="15"/>
      <c r="C7" s="13" t="s">
        <v>41</v>
      </c>
      <c r="D7" s="15"/>
      <c r="E7" s="14"/>
      <c r="F7" s="14"/>
      <c r="G7" s="14"/>
      <c r="H7" s="14"/>
    </row>
    <row r="8" spans="1:8" ht="26.65" x14ac:dyDescent="0.3">
      <c r="A8" s="6">
        <v>8</v>
      </c>
      <c r="B8" s="6"/>
      <c r="C8" s="6" t="s">
        <v>12</v>
      </c>
      <c r="D8" s="3"/>
      <c r="E8" s="4"/>
      <c r="F8" s="4"/>
      <c r="G8" s="4"/>
      <c r="H8" s="4"/>
    </row>
    <row r="9" spans="1:8" x14ac:dyDescent="0.3">
      <c r="A9" s="6"/>
      <c r="B9" s="9">
        <v>84</v>
      </c>
      <c r="C9" s="9" t="s">
        <v>17</v>
      </c>
      <c r="D9" s="3"/>
      <c r="E9" s="4"/>
      <c r="F9" s="4"/>
      <c r="G9" s="4"/>
      <c r="H9" s="4"/>
    </row>
    <row r="10" spans="1:8" x14ac:dyDescent="0.3">
      <c r="A10" s="6"/>
      <c r="B10" s="9"/>
      <c r="C10" s="17"/>
      <c r="D10" s="3"/>
      <c r="E10" s="4"/>
      <c r="F10" s="4"/>
      <c r="G10" s="4"/>
      <c r="H10" s="4"/>
    </row>
    <row r="11" spans="1:8" x14ac:dyDescent="0.3">
      <c r="A11" s="6"/>
      <c r="B11" s="9"/>
      <c r="C11" s="13" t="s">
        <v>44</v>
      </c>
      <c r="D11" s="3"/>
      <c r="E11" s="4"/>
      <c r="F11" s="4"/>
      <c r="G11" s="4"/>
      <c r="H11" s="4"/>
    </row>
    <row r="12" spans="1:8" ht="26.65" x14ac:dyDescent="0.3">
      <c r="A12" s="8">
        <v>5</v>
      </c>
      <c r="B12" s="8"/>
      <c r="C12" s="11" t="s">
        <v>13</v>
      </c>
      <c r="D12" s="3"/>
      <c r="E12" s="4"/>
      <c r="F12" s="4"/>
      <c r="G12" s="4"/>
      <c r="H12" s="4"/>
    </row>
    <row r="13" spans="1:8" ht="26.65" x14ac:dyDescent="0.3">
      <c r="A13" s="9"/>
      <c r="B13" s="9">
        <v>54</v>
      </c>
      <c r="C13" s="12" t="s">
        <v>18</v>
      </c>
      <c r="D13" s="3"/>
      <c r="E13" s="4"/>
      <c r="F13" s="4"/>
      <c r="G13" s="4"/>
      <c r="H13" s="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5"/>
  <sheetViews>
    <sheetView workbookViewId="0">
      <selection activeCell="D31" sqref="D31"/>
    </sheetView>
  </sheetViews>
  <sheetFormatPr defaultRowHeight="14.55" x14ac:dyDescent="0.3"/>
  <cols>
    <col min="1" max="6" width="25.33203125" customWidth="1"/>
  </cols>
  <sheetData>
    <row r="1" spans="1:6" ht="42.05" customHeight="1" x14ac:dyDescent="0.3">
      <c r="A1" s="188" t="s">
        <v>155</v>
      </c>
      <c r="B1" s="188"/>
      <c r="C1" s="188"/>
      <c r="D1" s="188"/>
      <c r="E1" s="188"/>
      <c r="F1" s="188"/>
    </row>
    <row r="2" spans="1:6" ht="18" customHeight="1" x14ac:dyDescent="0.3">
      <c r="A2" s="134"/>
      <c r="B2" s="134"/>
      <c r="C2" s="134"/>
      <c r="D2" s="134"/>
      <c r="E2" s="134"/>
      <c r="F2" s="134"/>
    </row>
    <row r="3" spans="1:6" ht="15.75" customHeight="1" x14ac:dyDescent="0.3">
      <c r="A3" s="188" t="s">
        <v>15</v>
      </c>
      <c r="B3" s="188"/>
      <c r="C3" s="188"/>
      <c r="D3" s="188"/>
      <c r="E3" s="188"/>
      <c r="F3" s="188"/>
    </row>
    <row r="4" spans="1:6" ht="17.55" x14ac:dyDescent="0.3">
      <c r="A4" s="134"/>
      <c r="B4" s="134"/>
      <c r="C4" s="134"/>
      <c r="D4" s="134"/>
      <c r="E4" s="135"/>
      <c r="F4" s="135"/>
    </row>
    <row r="5" spans="1:6" ht="18" customHeight="1" x14ac:dyDescent="0.3">
      <c r="A5" s="188" t="s">
        <v>40</v>
      </c>
      <c r="B5" s="188"/>
      <c r="C5" s="188"/>
      <c r="D5" s="188"/>
      <c r="E5" s="188"/>
      <c r="F5" s="188"/>
    </row>
    <row r="6" spans="1:6" ht="17.55" x14ac:dyDescent="0.3">
      <c r="A6" s="134"/>
      <c r="B6" s="134"/>
      <c r="C6" s="134"/>
      <c r="D6" s="134"/>
      <c r="E6" s="135"/>
      <c r="F6" s="135"/>
    </row>
    <row r="7" spans="1:6" x14ac:dyDescent="0.3">
      <c r="A7" s="6" t="s">
        <v>41</v>
      </c>
      <c r="B7" s="3"/>
      <c r="C7" s="4"/>
      <c r="D7" s="4"/>
      <c r="E7" s="4"/>
      <c r="F7" s="4"/>
    </row>
    <row r="8" spans="1:6" ht="26.65" x14ac:dyDescent="0.3">
      <c r="A8" s="6" t="s">
        <v>42</v>
      </c>
      <c r="B8" s="3"/>
      <c r="C8" s="4"/>
      <c r="D8" s="4"/>
      <c r="E8" s="4"/>
      <c r="F8" s="4"/>
    </row>
    <row r="9" spans="1:6" ht="26.65" x14ac:dyDescent="0.3">
      <c r="A9" s="10" t="s">
        <v>43</v>
      </c>
      <c r="B9" s="3"/>
      <c r="C9" s="4"/>
      <c r="D9" s="4"/>
      <c r="E9" s="4"/>
      <c r="F9" s="4"/>
    </row>
    <row r="10" spans="1:6" x14ac:dyDescent="0.3">
      <c r="A10" s="10"/>
      <c r="B10" s="3"/>
      <c r="C10" s="4"/>
      <c r="D10" s="4"/>
      <c r="E10" s="4"/>
      <c r="F10" s="4"/>
    </row>
    <row r="11" spans="1:6" x14ac:dyDescent="0.3">
      <c r="A11" s="6" t="s">
        <v>44</v>
      </c>
      <c r="B11" s="3"/>
      <c r="C11" s="4"/>
      <c r="D11" s="4"/>
      <c r="E11" s="4"/>
      <c r="F11" s="4"/>
    </row>
    <row r="12" spans="1:6" x14ac:dyDescent="0.3">
      <c r="A12" s="11" t="s">
        <v>35</v>
      </c>
      <c r="B12" s="3"/>
      <c r="C12" s="4"/>
      <c r="D12" s="4"/>
      <c r="E12" s="4"/>
      <c r="F12" s="4"/>
    </row>
    <row r="13" spans="1:6" x14ac:dyDescent="0.3">
      <c r="A13" s="7" t="s">
        <v>36</v>
      </c>
      <c r="B13" s="3"/>
      <c r="C13" s="4"/>
      <c r="D13" s="4"/>
      <c r="E13" s="4"/>
      <c r="F13" s="5"/>
    </row>
    <row r="14" spans="1:6" x14ac:dyDescent="0.3">
      <c r="A14" s="11" t="s">
        <v>37</v>
      </c>
      <c r="B14" s="3"/>
      <c r="C14" s="4"/>
      <c r="D14" s="4"/>
      <c r="E14" s="4"/>
      <c r="F14" s="5"/>
    </row>
    <row r="15" spans="1:6" x14ac:dyDescent="0.3">
      <c r="A15" s="7" t="s">
        <v>38</v>
      </c>
      <c r="B15" s="3"/>
      <c r="C15" s="4"/>
      <c r="D15" s="4"/>
      <c r="E15" s="4"/>
      <c r="F15" s="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6"/>
  <sheetViews>
    <sheetView tabSelected="1" view="pageBreakPreview" zoomScaleNormal="100" zoomScaleSheetLayoutView="100" workbookViewId="0">
      <selection sqref="A1:J1"/>
    </sheetView>
  </sheetViews>
  <sheetFormatPr defaultColWidth="9.109375" defaultRowHeight="14.55" x14ac:dyDescent="0.3"/>
  <cols>
    <col min="1" max="1" width="10.109375" style="19" bestFit="1" customWidth="1"/>
    <col min="2" max="2" width="8.5546875" style="19" bestFit="1" customWidth="1"/>
    <col min="3" max="3" width="8.6640625" style="19" customWidth="1"/>
    <col min="4" max="4" width="18.6640625" style="19" customWidth="1"/>
    <col min="5" max="5" width="17.109375" style="19" customWidth="1"/>
    <col min="6" max="6" width="17.109375" style="19" hidden="1" customWidth="1"/>
    <col min="7" max="7" width="25.33203125" style="19" hidden="1" customWidth="1"/>
    <col min="8" max="8" width="25.44140625" style="19" customWidth="1"/>
    <col min="9" max="9" width="17.44140625" style="19" customWidth="1"/>
    <col min="10" max="10" width="19.44140625" style="19" customWidth="1"/>
    <col min="11" max="11" width="14.88671875" style="19" customWidth="1"/>
    <col min="12" max="16384" width="9.109375" style="19"/>
  </cols>
  <sheetData>
    <row r="1" spans="1:11" ht="42.05" customHeight="1" x14ac:dyDescent="0.3">
      <c r="A1" s="163" t="s">
        <v>157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1" ht="17.55" x14ac:dyDescent="0.3">
      <c r="A2" s="20"/>
      <c r="B2" s="20"/>
      <c r="C2" s="20"/>
      <c r="D2" s="20"/>
      <c r="E2" s="21"/>
      <c r="F2" s="20"/>
      <c r="G2" s="20"/>
      <c r="H2" s="20"/>
      <c r="I2" s="21"/>
      <c r="J2" s="21"/>
      <c r="K2" s="21"/>
    </row>
    <row r="3" spans="1:11" ht="18" customHeight="1" x14ac:dyDescent="0.3">
      <c r="A3" s="163" t="s">
        <v>14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1" ht="17.55" x14ac:dyDescent="0.3">
      <c r="A4" s="20"/>
      <c r="B4" s="20"/>
      <c r="C4" s="20"/>
      <c r="D4" s="20"/>
      <c r="E4" s="21"/>
      <c r="F4" s="20"/>
      <c r="G4" s="20"/>
      <c r="H4" s="20"/>
      <c r="I4" s="21"/>
      <c r="J4" s="21"/>
      <c r="K4" s="21"/>
    </row>
    <row r="5" spans="1:11" ht="35.25" customHeight="1" x14ac:dyDescent="0.3">
      <c r="A5" s="197" t="s">
        <v>108</v>
      </c>
      <c r="B5" s="203"/>
      <c r="C5" s="204"/>
      <c r="D5" s="23" t="s">
        <v>109</v>
      </c>
      <c r="E5" s="23" t="s">
        <v>141</v>
      </c>
      <c r="F5" s="22" t="s">
        <v>152</v>
      </c>
      <c r="G5" s="22" t="s">
        <v>119</v>
      </c>
      <c r="H5" s="22" t="s">
        <v>153</v>
      </c>
      <c r="I5" s="22" t="s">
        <v>127</v>
      </c>
      <c r="J5" s="22" t="s">
        <v>128</v>
      </c>
      <c r="K5" s="22" t="s">
        <v>129</v>
      </c>
    </row>
    <row r="6" spans="1:11" ht="21.8" customHeight="1" x14ac:dyDescent="0.3">
      <c r="A6" s="197" t="s">
        <v>68</v>
      </c>
      <c r="B6" s="198"/>
      <c r="C6" s="199"/>
      <c r="D6" s="23" t="s">
        <v>69</v>
      </c>
      <c r="E6" s="144">
        <v>1792841.42</v>
      </c>
      <c r="F6" s="144"/>
      <c r="G6" s="144"/>
      <c r="H6" s="144">
        <v>4523685.92</v>
      </c>
      <c r="I6" s="144">
        <v>2294119.48</v>
      </c>
      <c r="J6" s="129">
        <f t="shared" ref="J6" si="0">I6/H6*100</f>
        <v>50.713500463356667</v>
      </c>
      <c r="K6" s="129">
        <f t="shared" ref="K6" si="1">I6/E6*100</f>
        <v>127.95997763148512</v>
      </c>
    </row>
    <row r="7" spans="1:11" ht="21.05" customHeight="1" x14ac:dyDescent="0.3">
      <c r="A7" s="200" t="s">
        <v>70</v>
      </c>
      <c r="B7" s="201"/>
      <c r="C7" s="202"/>
      <c r="D7" s="65" t="s">
        <v>71</v>
      </c>
      <c r="E7" s="144"/>
      <c r="F7" s="144"/>
      <c r="G7" s="144"/>
      <c r="H7" s="144"/>
      <c r="I7" s="144"/>
      <c r="J7" s="129"/>
      <c r="K7" s="129"/>
    </row>
    <row r="8" spans="1:11" ht="23.3" customHeight="1" x14ac:dyDescent="0.3">
      <c r="A8" s="189" t="s">
        <v>72</v>
      </c>
      <c r="B8" s="190"/>
      <c r="C8" s="191"/>
      <c r="D8" s="66" t="s">
        <v>73</v>
      </c>
      <c r="E8" s="144"/>
      <c r="F8" s="144"/>
      <c r="G8" s="144"/>
      <c r="H8" s="144"/>
      <c r="I8" s="144"/>
      <c r="J8" s="129"/>
      <c r="K8" s="129"/>
    </row>
    <row r="9" spans="1:11" x14ac:dyDescent="0.3">
      <c r="A9" s="192">
        <v>11</v>
      </c>
      <c r="B9" s="193"/>
      <c r="C9" s="194"/>
      <c r="D9" s="67" t="s">
        <v>58</v>
      </c>
      <c r="E9" s="144"/>
      <c r="F9" s="144"/>
      <c r="G9" s="149"/>
      <c r="H9" s="149"/>
      <c r="I9" s="144"/>
      <c r="J9" s="129"/>
      <c r="K9" s="129"/>
    </row>
    <row r="10" spans="1:11" x14ac:dyDescent="0.3">
      <c r="A10" s="81">
        <v>3</v>
      </c>
      <c r="B10" s="82"/>
      <c r="C10" s="83"/>
      <c r="D10" s="68" t="s">
        <v>5</v>
      </c>
      <c r="E10" s="144"/>
      <c r="F10" s="144"/>
      <c r="G10" s="149"/>
      <c r="H10" s="149"/>
      <c r="I10" s="144"/>
      <c r="J10" s="129"/>
      <c r="K10" s="129"/>
    </row>
    <row r="11" spans="1:11" x14ac:dyDescent="0.3">
      <c r="A11" s="81"/>
      <c r="B11" s="82">
        <v>32</v>
      </c>
      <c r="C11" s="83"/>
      <c r="D11" s="68" t="s">
        <v>16</v>
      </c>
      <c r="E11" s="149">
        <f>SUM(E12:E30)</f>
        <v>69998.45</v>
      </c>
      <c r="F11" s="144"/>
      <c r="G11" s="149"/>
      <c r="H11" s="149">
        <v>175524</v>
      </c>
      <c r="I11" s="149">
        <v>84218.5</v>
      </c>
      <c r="J11" s="129">
        <f>I11/H11*100</f>
        <v>47.981187757799503</v>
      </c>
      <c r="K11" s="129">
        <f>I11/E11*100</f>
        <v>120.31480697072578</v>
      </c>
    </row>
    <row r="12" spans="1:11" x14ac:dyDescent="0.3">
      <c r="A12" s="81"/>
      <c r="B12" s="82"/>
      <c r="C12" s="83">
        <v>3211</v>
      </c>
      <c r="D12" s="68"/>
      <c r="E12" s="119">
        <v>7245.74</v>
      </c>
      <c r="F12" s="119"/>
      <c r="G12" s="125"/>
      <c r="H12" s="125"/>
      <c r="I12" s="119">
        <v>5454.48</v>
      </c>
      <c r="J12" s="129"/>
      <c r="K12" s="129">
        <f t="shared" ref="K12:K67" si="2">I12/E12*100</f>
        <v>75.278439469260547</v>
      </c>
    </row>
    <row r="13" spans="1:11" x14ac:dyDescent="0.3">
      <c r="A13" s="81"/>
      <c r="B13" s="82"/>
      <c r="C13" s="83">
        <v>3213</v>
      </c>
      <c r="D13" s="68"/>
      <c r="E13" s="119">
        <v>490</v>
      </c>
      <c r="F13" s="119"/>
      <c r="G13" s="125"/>
      <c r="H13" s="125"/>
      <c r="I13" s="119">
        <v>469</v>
      </c>
      <c r="J13" s="129"/>
      <c r="K13" s="129">
        <f t="shared" si="2"/>
        <v>95.714285714285722</v>
      </c>
    </row>
    <row r="14" spans="1:11" x14ac:dyDescent="0.3">
      <c r="A14" s="81"/>
      <c r="B14" s="82"/>
      <c r="C14" s="83">
        <v>3221</v>
      </c>
      <c r="D14" s="68"/>
      <c r="E14" s="119">
        <v>8972.1</v>
      </c>
      <c r="F14" s="119"/>
      <c r="G14" s="125"/>
      <c r="H14" s="125"/>
      <c r="I14" s="119">
        <v>8207.99</v>
      </c>
      <c r="J14" s="129"/>
      <c r="K14" s="129">
        <f t="shared" si="2"/>
        <v>91.483487700761245</v>
      </c>
    </row>
    <row r="15" spans="1:11" x14ac:dyDescent="0.3">
      <c r="A15" s="81"/>
      <c r="B15" s="82"/>
      <c r="C15" s="83">
        <v>3223</v>
      </c>
      <c r="D15" s="68"/>
      <c r="E15" s="119">
        <v>20397.16</v>
      </c>
      <c r="F15" s="119"/>
      <c r="G15" s="158"/>
      <c r="H15" s="158"/>
      <c r="I15" s="119">
        <v>23049.69</v>
      </c>
      <c r="J15" s="129"/>
      <c r="K15" s="129">
        <f t="shared" si="2"/>
        <v>113.00440845686359</v>
      </c>
    </row>
    <row r="16" spans="1:11" x14ac:dyDescent="0.3">
      <c r="A16" s="81"/>
      <c r="B16" s="82"/>
      <c r="C16" s="83">
        <v>3224</v>
      </c>
      <c r="D16" s="68"/>
      <c r="E16" s="119">
        <v>539.70000000000005</v>
      </c>
      <c r="F16" s="119"/>
      <c r="G16" s="125"/>
      <c r="H16" s="125"/>
      <c r="I16" s="119">
        <v>242.92</v>
      </c>
      <c r="J16" s="129"/>
      <c r="K16" s="129">
        <f>I16/E16*100</f>
        <v>45.010190846766719</v>
      </c>
    </row>
    <row r="17" spans="1:11" x14ac:dyDescent="0.3">
      <c r="A17" s="81"/>
      <c r="B17" s="82"/>
      <c r="C17" s="83">
        <v>3225</v>
      </c>
      <c r="D17" s="68"/>
      <c r="E17" s="119">
        <v>58.6</v>
      </c>
      <c r="F17" s="119"/>
      <c r="G17" s="125"/>
      <c r="H17" s="125"/>
      <c r="I17" s="119"/>
      <c r="J17" s="129"/>
      <c r="K17" s="129"/>
    </row>
    <row r="18" spans="1:11" x14ac:dyDescent="0.3">
      <c r="A18" s="81"/>
      <c r="B18" s="82"/>
      <c r="C18" s="83">
        <v>3227</v>
      </c>
      <c r="D18" s="68"/>
      <c r="E18" s="119">
        <v>1301.94</v>
      </c>
      <c r="F18" s="119"/>
      <c r="G18" s="125"/>
      <c r="H18" s="125"/>
      <c r="I18" s="119">
        <v>565.74</v>
      </c>
      <c r="J18" s="129"/>
      <c r="K18" s="129">
        <f t="shared" si="2"/>
        <v>43.453615373980362</v>
      </c>
    </row>
    <row r="19" spans="1:11" x14ac:dyDescent="0.3">
      <c r="A19" s="81"/>
      <c r="B19" s="82"/>
      <c r="C19" s="83">
        <v>3231</v>
      </c>
      <c r="D19" s="68"/>
      <c r="E19" s="119">
        <v>2478.42</v>
      </c>
      <c r="F19" s="119"/>
      <c r="G19" s="125"/>
      <c r="H19" s="125"/>
      <c r="I19" s="119">
        <v>4519.28</v>
      </c>
      <c r="J19" s="129"/>
      <c r="K19" s="129">
        <f t="shared" si="2"/>
        <v>182.34520379919462</v>
      </c>
    </row>
    <row r="20" spans="1:11" x14ac:dyDescent="0.3">
      <c r="A20" s="81"/>
      <c r="B20" s="82"/>
      <c r="C20" s="83">
        <v>3232</v>
      </c>
      <c r="D20" s="68"/>
      <c r="E20" s="119"/>
      <c r="F20" s="119"/>
      <c r="G20" s="125"/>
      <c r="H20" s="125"/>
      <c r="I20" s="119">
        <v>12762.5</v>
      </c>
      <c r="J20" s="129"/>
      <c r="K20" s="129" t="e">
        <f t="shared" si="2"/>
        <v>#DIV/0!</v>
      </c>
    </row>
    <row r="21" spans="1:11" x14ac:dyDescent="0.3">
      <c r="A21" s="81"/>
      <c r="B21" s="82"/>
      <c r="C21" s="83">
        <v>3234</v>
      </c>
      <c r="D21" s="68"/>
      <c r="E21" s="119">
        <v>6697.13</v>
      </c>
      <c r="F21" s="119"/>
      <c r="G21" s="125"/>
      <c r="H21" s="125"/>
      <c r="I21" s="119">
        <v>4452.05</v>
      </c>
      <c r="J21" s="129"/>
      <c r="K21" s="129">
        <f t="shared" si="2"/>
        <v>66.476983424242917</v>
      </c>
    </row>
    <row r="22" spans="1:11" x14ac:dyDescent="0.3">
      <c r="A22" s="81"/>
      <c r="B22" s="82"/>
      <c r="C22" s="83">
        <v>3236</v>
      </c>
      <c r="D22" s="68"/>
      <c r="E22" s="119"/>
      <c r="F22" s="119"/>
      <c r="G22" s="125"/>
      <c r="H22" s="125"/>
      <c r="I22" s="119"/>
      <c r="J22" s="129"/>
      <c r="K22" s="129"/>
    </row>
    <row r="23" spans="1:11" x14ac:dyDescent="0.3">
      <c r="A23" s="81"/>
      <c r="B23" s="82"/>
      <c r="C23" s="83">
        <v>3237</v>
      </c>
      <c r="D23" s="68"/>
      <c r="E23" s="119"/>
      <c r="F23" s="119"/>
      <c r="G23" s="125"/>
      <c r="H23" s="125"/>
      <c r="I23" s="119"/>
      <c r="J23" s="129"/>
      <c r="K23" s="129"/>
    </row>
    <row r="24" spans="1:11" x14ac:dyDescent="0.3">
      <c r="A24" s="81"/>
      <c r="B24" s="82"/>
      <c r="C24" s="83">
        <v>3238</v>
      </c>
      <c r="D24" s="68"/>
      <c r="E24" s="119">
        <v>3306.01</v>
      </c>
      <c r="F24" s="119"/>
      <c r="G24" s="125"/>
      <c r="H24" s="125"/>
      <c r="I24" s="119">
        <v>4174.1000000000004</v>
      </c>
      <c r="J24" s="129"/>
      <c r="K24" s="129">
        <f t="shared" si="2"/>
        <v>126.25793630388293</v>
      </c>
    </row>
    <row r="25" spans="1:11" ht="15" customHeight="1" x14ac:dyDescent="0.3">
      <c r="A25" s="81"/>
      <c r="B25" s="82"/>
      <c r="C25" s="83">
        <v>3239</v>
      </c>
      <c r="D25" s="68"/>
      <c r="E25" s="119">
        <v>7667.04</v>
      </c>
      <c r="F25" s="119"/>
      <c r="G25" s="125"/>
      <c r="H25" s="125"/>
      <c r="I25" s="119">
        <v>17726.62</v>
      </c>
      <c r="J25" s="129"/>
      <c r="K25" s="129">
        <f t="shared" si="2"/>
        <v>231.20552390492287</v>
      </c>
    </row>
    <row r="26" spans="1:11" x14ac:dyDescent="0.3">
      <c r="A26" s="81"/>
      <c r="B26" s="82"/>
      <c r="C26" s="83">
        <v>3292</v>
      </c>
      <c r="D26" s="68"/>
      <c r="E26" s="119">
        <v>6996</v>
      </c>
      <c r="F26" s="119"/>
      <c r="G26" s="125"/>
      <c r="H26" s="125"/>
      <c r="I26" s="119">
        <v>1124.23</v>
      </c>
      <c r="J26" s="129"/>
      <c r="K26" s="129">
        <f t="shared" si="2"/>
        <v>16.069611206403657</v>
      </c>
    </row>
    <row r="27" spans="1:11" x14ac:dyDescent="0.3">
      <c r="A27" s="81"/>
      <c r="B27" s="82"/>
      <c r="C27" s="83">
        <v>3293</v>
      </c>
      <c r="D27" s="68"/>
      <c r="E27" s="119">
        <v>1124.23</v>
      </c>
      <c r="F27" s="119"/>
      <c r="G27" s="125"/>
      <c r="H27" s="125"/>
      <c r="I27" s="119"/>
      <c r="J27" s="129"/>
      <c r="K27" s="129">
        <f t="shared" si="2"/>
        <v>0</v>
      </c>
    </row>
    <row r="28" spans="1:11" x14ac:dyDescent="0.3">
      <c r="A28" s="81"/>
      <c r="B28" s="82"/>
      <c r="C28" s="83">
        <v>3294</v>
      </c>
      <c r="D28" s="68"/>
      <c r="E28" s="119"/>
      <c r="F28" s="119"/>
      <c r="G28" s="125"/>
      <c r="H28" s="125"/>
      <c r="I28" s="119"/>
      <c r="J28" s="129"/>
      <c r="K28" s="129"/>
    </row>
    <row r="29" spans="1:11" x14ac:dyDescent="0.3">
      <c r="A29" s="81"/>
      <c r="B29" s="82"/>
      <c r="C29" s="83">
        <v>3294</v>
      </c>
      <c r="D29" s="68"/>
      <c r="E29" s="119">
        <v>55</v>
      </c>
      <c r="F29" s="119"/>
      <c r="G29" s="125"/>
      <c r="H29" s="125"/>
      <c r="I29" s="119">
        <v>55</v>
      </c>
      <c r="J29" s="129"/>
      <c r="K29" s="129">
        <f t="shared" si="2"/>
        <v>100</v>
      </c>
    </row>
    <row r="30" spans="1:11" x14ac:dyDescent="0.3">
      <c r="A30" s="81"/>
      <c r="B30" s="82"/>
      <c r="C30" s="83">
        <v>3299</v>
      </c>
      <c r="D30" s="68"/>
      <c r="E30" s="119">
        <v>2669.38</v>
      </c>
      <c r="F30" s="119"/>
      <c r="G30" s="125"/>
      <c r="H30" s="125"/>
      <c r="I30" s="119">
        <v>1414.9</v>
      </c>
      <c r="J30" s="129"/>
      <c r="K30" s="129">
        <f t="shared" si="2"/>
        <v>53.004817598093943</v>
      </c>
    </row>
    <row r="31" spans="1:11" x14ac:dyDescent="0.3">
      <c r="A31" s="81"/>
      <c r="B31" s="82"/>
      <c r="C31" s="83">
        <v>3722</v>
      </c>
      <c r="D31" s="68"/>
      <c r="E31" s="119"/>
      <c r="F31" s="119"/>
      <c r="G31" s="125"/>
      <c r="H31" s="125"/>
      <c r="I31" s="119"/>
      <c r="J31" s="129"/>
      <c r="K31" s="129"/>
    </row>
    <row r="32" spans="1:11" ht="21.05" customHeight="1" x14ac:dyDescent="0.3">
      <c r="A32" s="189" t="s">
        <v>74</v>
      </c>
      <c r="B32" s="195"/>
      <c r="C32" s="196"/>
      <c r="D32" s="66" t="s">
        <v>75</v>
      </c>
      <c r="E32" s="119"/>
      <c r="F32" s="119"/>
      <c r="G32" s="125"/>
      <c r="H32" s="125"/>
      <c r="I32" s="119"/>
      <c r="J32" s="129"/>
      <c r="K32" s="129"/>
    </row>
    <row r="33" spans="1:11" ht="14.25" customHeight="1" x14ac:dyDescent="0.3">
      <c r="A33" s="78">
        <v>11</v>
      </c>
      <c r="B33" s="84"/>
      <c r="C33" s="85"/>
      <c r="D33" s="67" t="s">
        <v>58</v>
      </c>
      <c r="E33" s="149"/>
      <c r="F33" s="119"/>
      <c r="G33" s="125"/>
      <c r="H33" s="125"/>
      <c r="I33" s="119"/>
      <c r="J33" s="129"/>
      <c r="K33" s="129"/>
    </row>
    <row r="34" spans="1:11" ht="15" customHeight="1" x14ac:dyDescent="0.3">
      <c r="A34" s="81"/>
      <c r="B34" s="86">
        <v>34</v>
      </c>
      <c r="C34" s="85"/>
      <c r="D34" s="67" t="s">
        <v>63</v>
      </c>
      <c r="E34" s="149">
        <f>SUM(E35:E37)</f>
        <v>195.72</v>
      </c>
      <c r="F34" s="144"/>
      <c r="G34" s="149"/>
      <c r="H34" s="149">
        <v>61</v>
      </c>
      <c r="I34" s="149">
        <v>15.25</v>
      </c>
      <c r="J34" s="129">
        <f>I34/H34*100</f>
        <v>25</v>
      </c>
      <c r="K34" s="129">
        <f t="shared" si="2"/>
        <v>7.7917433067647659</v>
      </c>
    </row>
    <row r="35" spans="1:11" ht="15" customHeight="1" x14ac:dyDescent="0.3">
      <c r="A35" s="81"/>
      <c r="B35" s="86"/>
      <c r="C35" s="85">
        <v>3431</v>
      </c>
      <c r="D35" s="70"/>
      <c r="E35" s="119">
        <v>131.88</v>
      </c>
      <c r="F35" s="119"/>
      <c r="G35" s="125"/>
      <c r="H35" s="125"/>
      <c r="I35" s="119"/>
      <c r="J35" s="129"/>
      <c r="K35" s="129">
        <f t="shared" si="2"/>
        <v>0</v>
      </c>
    </row>
    <row r="36" spans="1:11" ht="15" customHeight="1" x14ac:dyDescent="0.3">
      <c r="A36" s="81"/>
      <c r="B36" s="86"/>
      <c r="C36" s="85">
        <v>3433</v>
      </c>
      <c r="D36" s="70"/>
      <c r="E36" s="119">
        <v>63.84</v>
      </c>
      <c r="F36" s="119"/>
      <c r="G36" s="125"/>
      <c r="H36" s="125"/>
      <c r="I36" s="119">
        <v>15.25</v>
      </c>
      <c r="J36" s="129"/>
      <c r="K36" s="129">
        <f t="shared" si="2"/>
        <v>23.887844611528823</v>
      </c>
    </row>
    <row r="37" spans="1:11" ht="25.6" customHeight="1" x14ac:dyDescent="0.3">
      <c r="A37" s="189" t="s">
        <v>76</v>
      </c>
      <c r="B37" s="190"/>
      <c r="C37" s="191"/>
      <c r="D37" s="69" t="s">
        <v>77</v>
      </c>
      <c r="E37" s="119"/>
      <c r="F37" s="119"/>
      <c r="G37" s="125"/>
      <c r="H37" s="125"/>
      <c r="I37" s="119"/>
      <c r="J37" s="129"/>
      <c r="K37" s="129"/>
    </row>
    <row r="38" spans="1:11" x14ac:dyDescent="0.3">
      <c r="A38" s="192">
        <v>11</v>
      </c>
      <c r="B38" s="193"/>
      <c r="C38" s="194"/>
      <c r="D38" s="70" t="s">
        <v>78</v>
      </c>
      <c r="E38" s="119"/>
      <c r="F38" s="119"/>
      <c r="G38" s="125"/>
      <c r="H38" s="125"/>
      <c r="I38" s="119"/>
      <c r="J38" s="129"/>
      <c r="K38" s="129"/>
    </row>
    <row r="39" spans="1:11" ht="15" customHeight="1" x14ac:dyDescent="0.3">
      <c r="A39" s="81">
        <v>4</v>
      </c>
      <c r="B39" s="82"/>
      <c r="C39" s="83"/>
      <c r="D39" s="71" t="s">
        <v>7</v>
      </c>
      <c r="E39" s="144"/>
      <c r="F39" s="119"/>
      <c r="G39" s="149"/>
      <c r="H39" s="149"/>
      <c r="I39" s="119"/>
      <c r="J39" s="129"/>
      <c r="K39" s="129"/>
    </row>
    <row r="40" spans="1:11" ht="39.950000000000003" x14ac:dyDescent="0.3">
      <c r="A40" s="81"/>
      <c r="B40" s="82">
        <v>42</v>
      </c>
      <c r="C40" s="83"/>
      <c r="D40" s="72" t="s">
        <v>23</v>
      </c>
      <c r="E40" s="119"/>
      <c r="F40" s="144"/>
      <c r="G40" s="149"/>
      <c r="H40" s="149">
        <v>55200</v>
      </c>
      <c r="I40" s="144"/>
      <c r="J40" s="129">
        <f t="shared" ref="J40" si="3">I40/H40*100</f>
        <v>0</v>
      </c>
      <c r="K40" s="129" t="e">
        <f t="shared" si="2"/>
        <v>#DIV/0!</v>
      </c>
    </row>
    <row r="41" spans="1:11" ht="15" customHeight="1" x14ac:dyDescent="0.3">
      <c r="A41" s="81"/>
      <c r="B41" s="82"/>
      <c r="C41" s="83">
        <v>4221</v>
      </c>
      <c r="D41" s="72"/>
      <c r="E41" s="119"/>
      <c r="F41" s="119"/>
      <c r="G41" s="125"/>
      <c r="H41" s="125"/>
      <c r="I41" s="119"/>
      <c r="J41" s="129"/>
      <c r="K41" s="129"/>
    </row>
    <row r="42" spans="1:11" ht="15" customHeight="1" x14ac:dyDescent="0.3">
      <c r="A42" s="81"/>
      <c r="B42" s="82"/>
      <c r="C42" s="83">
        <v>4223</v>
      </c>
      <c r="D42" s="72"/>
      <c r="E42" s="119"/>
      <c r="F42" s="119"/>
      <c r="G42" s="125"/>
      <c r="H42" s="125"/>
      <c r="I42" s="119"/>
      <c r="J42" s="129"/>
      <c r="K42" s="129"/>
    </row>
    <row r="43" spans="1:11" ht="15" customHeight="1" x14ac:dyDescent="0.3">
      <c r="A43" s="81"/>
      <c r="B43" s="82"/>
      <c r="C43" s="83">
        <v>4226</v>
      </c>
      <c r="D43" s="72"/>
      <c r="E43" s="119"/>
      <c r="F43" s="119"/>
      <c r="G43" s="125"/>
      <c r="H43" s="125"/>
      <c r="I43" s="119"/>
      <c r="J43" s="129"/>
      <c r="K43" s="129"/>
    </row>
    <row r="44" spans="1:11" ht="15" customHeight="1" x14ac:dyDescent="0.3">
      <c r="A44" s="81"/>
      <c r="B44" s="82"/>
      <c r="C44" s="83">
        <v>4227</v>
      </c>
      <c r="D44" s="72"/>
      <c r="E44" s="119"/>
      <c r="F44" s="119"/>
      <c r="G44" s="125"/>
      <c r="H44" s="125"/>
      <c r="I44" s="119"/>
      <c r="J44" s="129"/>
      <c r="K44" s="129"/>
    </row>
    <row r="45" spans="1:11" ht="53.25" x14ac:dyDescent="0.3">
      <c r="A45" s="189" t="s">
        <v>79</v>
      </c>
      <c r="B45" s="190"/>
      <c r="C45" s="191"/>
      <c r="D45" s="66" t="s">
        <v>80</v>
      </c>
      <c r="E45" s="119"/>
      <c r="F45" s="119"/>
      <c r="G45" s="125"/>
      <c r="H45" s="125"/>
      <c r="I45" s="119"/>
      <c r="J45" s="129"/>
      <c r="K45" s="129"/>
    </row>
    <row r="46" spans="1:11" x14ac:dyDescent="0.3">
      <c r="A46" s="87">
        <v>41</v>
      </c>
      <c r="B46" s="88"/>
      <c r="C46" s="13"/>
      <c r="D46" s="73"/>
      <c r="E46" s="160"/>
      <c r="F46" s="119"/>
      <c r="G46" s="125"/>
      <c r="H46" s="125"/>
      <c r="I46" s="119"/>
      <c r="J46" s="129"/>
      <c r="K46" s="129"/>
    </row>
    <row r="47" spans="1:11" x14ac:dyDescent="0.3">
      <c r="A47" s="81">
        <v>3</v>
      </c>
      <c r="B47" s="86"/>
      <c r="C47" s="13"/>
      <c r="D47" s="67" t="s">
        <v>104</v>
      </c>
      <c r="E47" s="160">
        <f>SUM(E49:E54)</f>
        <v>8771.01</v>
      </c>
      <c r="F47" s="119"/>
      <c r="G47" s="119"/>
      <c r="H47" s="119"/>
      <c r="I47" s="160"/>
      <c r="J47" s="129"/>
      <c r="K47" s="129"/>
    </row>
    <row r="48" spans="1:11" ht="26.65" x14ac:dyDescent="0.3">
      <c r="A48" s="87"/>
      <c r="B48" s="86">
        <v>31</v>
      </c>
      <c r="C48" s="13"/>
      <c r="D48" s="67" t="s">
        <v>81</v>
      </c>
      <c r="E48" s="144">
        <f>SUM(E49:E51)</f>
        <v>6032.01</v>
      </c>
      <c r="F48" s="144"/>
      <c r="G48" s="144"/>
      <c r="H48" s="144"/>
      <c r="I48" s="144"/>
      <c r="J48" s="129"/>
      <c r="K48" s="129">
        <f t="shared" si="2"/>
        <v>0</v>
      </c>
    </row>
    <row r="49" spans="1:11" x14ac:dyDescent="0.3">
      <c r="A49" s="87"/>
      <c r="B49" s="86"/>
      <c r="C49" s="153">
        <v>3111</v>
      </c>
      <c r="D49" s="67"/>
      <c r="E49" s="119">
        <v>5276.37</v>
      </c>
      <c r="F49" s="119"/>
      <c r="G49" s="144"/>
      <c r="H49" s="144"/>
      <c r="I49" s="119"/>
      <c r="J49" s="129"/>
      <c r="K49" s="129">
        <f t="shared" si="2"/>
        <v>0</v>
      </c>
    </row>
    <row r="50" spans="1:11" x14ac:dyDescent="0.3">
      <c r="A50" s="87"/>
      <c r="B50" s="86"/>
      <c r="C50" s="153">
        <v>3121</v>
      </c>
      <c r="D50" s="67"/>
      <c r="E50" s="119">
        <v>100</v>
      </c>
      <c r="F50" s="119"/>
      <c r="G50" s="144"/>
      <c r="H50" s="144"/>
      <c r="I50" s="119"/>
      <c r="J50" s="129"/>
      <c r="K50" s="129">
        <f t="shared" si="2"/>
        <v>0</v>
      </c>
    </row>
    <row r="51" spans="1:11" x14ac:dyDescent="0.3">
      <c r="A51" s="87"/>
      <c r="B51" s="86"/>
      <c r="C51" s="153">
        <v>3132</v>
      </c>
      <c r="D51" s="67"/>
      <c r="E51" s="119">
        <v>655.64</v>
      </c>
      <c r="F51" s="119"/>
      <c r="G51" s="144"/>
      <c r="H51" s="144"/>
      <c r="I51" s="119"/>
      <c r="J51" s="129"/>
      <c r="K51" s="129">
        <f t="shared" si="2"/>
        <v>0</v>
      </c>
    </row>
    <row r="52" spans="1:11" x14ac:dyDescent="0.3">
      <c r="A52" s="87"/>
      <c r="B52" s="86">
        <v>32</v>
      </c>
      <c r="C52" s="153"/>
      <c r="D52" s="67"/>
      <c r="E52" s="144">
        <f>SUM(E53)</f>
        <v>1369.5</v>
      </c>
      <c r="F52" s="119"/>
      <c r="G52" s="144"/>
      <c r="H52" s="144"/>
      <c r="I52" s="144"/>
      <c r="J52" s="129"/>
      <c r="K52" s="129">
        <f t="shared" si="2"/>
        <v>0</v>
      </c>
    </row>
    <row r="53" spans="1:11" x14ac:dyDescent="0.3">
      <c r="A53" s="87"/>
      <c r="B53" s="86"/>
      <c r="C53" s="153">
        <v>3211</v>
      </c>
      <c r="D53" s="67"/>
      <c r="E53" s="119">
        <v>1369.5</v>
      </c>
      <c r="F53" s="119"/>
      <c r="G53" s="157"/>
      <c r="H53" s="157"/>
      <c r="I53" s="119">
        <v>1169.5</v>
      </c>
      <c r="J53" s="129"/>
      <c r="K53" s="129">
        <f t="shared" si="2"/>
        <v>85.396129974443227</v>
      </c>
    </row>
    <row r="54" spans="1:11" x14ac:dyDescent="0.3">
      <c r="A54" s="87"/>
      <c r="B54" s="86"/>
      <c r="C54" s="153">
        <v>3213</v>
      </c>
      <c r="D54" s="67"/>
      <c r="E54" s="119"/>
      <c r="F54" s="119"/>
      <c r="G54" s="157"/>
      <c r="H54" s="157"/>
      <c r="I54" s="119"/>
      <c r="J54" s="129"/>
      <c r="K54" s="129"/>
    </row>
    <row r="55" spans="1:11" x14ac:dyDescent="0.3">
      <c r="A55" s="192">
        <v>57</v>
      </c>
      <c r="B55" s="193"/>
      <c r="C55" s="194"/>
      <c r="D55" s="67" t="s">
        <v>59</v>
      </c>
      <c r="E55" s="160"/>
      <c r="F55" s="119"/>
      <c r="G55" s="119"/>
      <c r="H55" s="119"/>
      <c r="I55" s="119"/>
      <c r="J55" s="129"/>
      <c r="K55" s="129"/>
    </row>
    <row r="56" spans="1:11" x14ac:dyDescent="0.3">
      <c r="A56" s="81">
        <v>3</v>
      </c>
      <c r="B56" s="82"/>
      <c r="C56" s="83"/>
      <c r="D56" s="67" t="s">
        <v>5</v>
      </c>
      <c r="E56" s="160">
        <f>SUM(E57,E63)</f>
        <v>1426268.75</v>
      </c>
      <c r="F56" s="119"/>
      <c r="G56" s="119"/>
      <c r="H56" s="119"/>
      <c r="I56" s="160">
        <v>1881497.53</v>
      </c>
      <c r="J56" s="129"/>
      <c r="K56" s="129">
        <f t="shared" si="2"/>
        <v>131.91746155834934</v>
      </c>
    </row>
    <row r="57" spans="1:11" ht="26.65" x14ac:dyDescent="0.3">
      <c r="A57" s="89"/>
      <c r="B57" s="86">
        <v>31</v>
      </c>
      <c r="C57" s="90"/>
      <c r="D57" s="67" t="s">
        <v>81</v>
      </c>
      <c r="E57" s="144">
        <f>SUM(E58:E62)</f>
        <v>1395078.85</v>
      </c>
      <c r="F57" s="144">
        <v>3496208.52</v>
      </c>
      <c r="G57" s="144"/>
      <c r="H57" s="144">
        <v>3496208.52</v>
      </c>
      <c r="I57" s="144">
        <v>1846855.49</v>
      </c>
      <c r="J57" s="129">
        <f>I57/H57*100</f>
        <v>52.824523464063866</v>
      </c>
      <c r="K57" s="129">
        <f t="shared" si="2"/>
        <v>132.38359179482936</v>
      </c>
    </row>
    <row r="58" spans="1:11" x14ac:dyDescent="0.3">
      <c r="A58" s="89"/>
      <c r="B58" s="86"/>
      <c r="C58" s="90"/>
      <c r="D58" s="67"/>
      <c r="E58" s="119"/>
      <c r="F58" s="144"/>
      <c r="G58" s="144"/>
      <c r="H58" s="144"/>
      <c r="J58" s="129"/>
      <c r="K58" s="129"/>
    </row>
    <row r="59" spans="1:11" x14ac:dyDescent="0.3">
      <c r="A59" s="89"/>
      <c r="B59" s="86"/>
      <c r="C59" s="90">
        <v>3111</v>
      </c>
      <c r="D59" s="67"/>
      <c r="E59" s="119">
        <v>1157660.94</v>
      </c>
      <c r="F59" s="144"/>
      <c r="G59" s="144"/>
      <c r="H59" s="144"/>
      <c r="I59" s="119">
        <v>1541129.14</v>
      </c>
      <c r="J59" s="129"/>
      <c r="K59" s="129"/>
    </row>
    <row r="60" spans="1:11" x14ac:dyDescent="0.3">
      <c r="A60" s="89"/>
      <c r="B60" s="86"/>
      <c r="C60" s="90">
        <v>3121</v>
      </c>
      <c r="D60" s="67"/>
      <c r="E60" s="119">
        <v>46434.58</v>
      </c>
      <c r="F60" s="144"/>
      <c r="G60" s="144"/>
      <c r="H60" s="144"/>
      <c r="I60" s="119">
        <v>51439.97</v>
      </c>
      <c r="J60" s="129"/>
      <c r="K60" s="129">
        <f t="shared" si="2"/>
        <v>110.77944497398275</v>
      </c>
    </row>
    <row r="61" spans="1:11" x14ac:dyDescent="0.3">
      <c r="A61" s="89"/>
      <c r="B61" s="86"/>
      <c r="C61" s="90">
        <v>3132</v>
      </c>
      <c r="D61" s="67"/>
      <c r="E61" s="119">
        <v>190983.33</v>
      </c>
      <c r="F61" s="144"/>
      <c r="G61" s="144"/>
      <c r="H61" s="144"/>
      <c r="I61" s="119">
        <v>254286.38</v>
      </c>
      <c r="J61" s="129"/>
      <c r="K61" s="129"/>
    </row>
    <row r="62" spans="1:11" x14ac:dyDescent="0.3">
      <c r="A62" s="89"/>
      <c r="B62" s="86"/>
      <c r="C62" s="90"/>
      <c r="D62" s="67"/>
      <c r="E62" s="121"/>
      <c r="F62" s="144"/>
      <c r="G62" s="144"/>
      <c r="H62" s="144"/>
      <c r="I62" s="144"/>
      <c r="J62" s="129"/>
      <c r="K62" s="129"/>
    </row>
    <row r="63" spans="1:11" x14ac:dyDescent="0.3">
      <c r="A63" s="89"/>
      <c r="B63" s="86">
        <v>32</v>
      </c>
      <c r="C63" s="90"/>
      <c r="D63" s="67" t="s">
        <v>82</v>
      </c>
      <c r="E63" s="121">
        <f>SUM(E64:E67)</f>
        <v>31189.9</v>
      </c>
      <c r="F63" s="144">
        <v>51374.31</v>
      </c>
      <c r="G63" s="144"/>
      <c r="H63" s="144">
        <v>51374.31</v>
      </c>
      <c r="I63" s="121">
        <v>34642.04</v>
      </c>
      <c r="J63" s="129">
        <f>I63/H63*100</f>
        <v>67.430667195335573</v>
      </c>
      <c r="K63" s="129">
        <f>I63/E63*100</f>
        <v>111.0681342357622</v>
      </c>
    </row>
    <row r="64" spans="1:11" x14ac:dyDescent="0.3">
      <c r="A64" s="89"/>
      <c r="B64" s="86"/>
      <c r="C64" s="90">
        <v>3296</v>
      </c>
      <c r="D64" s="67"/>
      <c r="E64" s="119"/>
      <c r="F64" s="119"/>
      <c r="G64" s="119"/>
      <c r="H64" s="119"/>
      <c r="I64" s="119"/>
      <c r="J64" s="129"/>
      <c r="K64" s="129"/>
    </row>
    <row r="65" spans="1:11" x14ac:dyDescent="0.3">
      <c r="A65" s="89"/>
      <c r="B65" s="86"/>
      <c r="C65" s="90">
        <v>3212</v>
      </c>
      <c r="D65" s="67"/>
      <c r="E65" s="119">
        <v>21572.79</v>
      </c>
      <c r="F65" s="119"/>
      <c r="G65" s="119"/>
      <c r="H65" s="119"/>
      <c r="I65" s="119">
        <v>26790.18</v>
      </c>
      <c r="J65" s="129"/>
      <c r="K65" s="129">
        <f t="shared" si="2"/>
        <v>124.18504977798422</v>
      </c>
    </row>
    <row r="66" spans="1:11" x14ac:dyDescent="0.3">
      <c r="A66" s="89"/>
      <c r="B66" s="86"/>
      <c r="C66" s="90">
        <v>3237</v>
      </c>
      <c r="D66" s="67"/>
      <c r="E66" s="119">
        <v>1745.76</v>
      </c>
      <c r="F66" s="119"/>
      <c r="G66" s="119"/>
      <c r="H66" s="119"/>
      <c r="I66" s="119">
        <v>2507.9299999999998</v>
      </c>
      <c r="J66" s="129"/>
      <c r="K66" s="129">
        <f t="shared" si="2"/>
        <v>143.65834937219319</v>
      </c>
    </row>
    <row r="67" spans="1:11" x14ac:dyDescent="0.3">
      <c r="A67" s="89"/>
      <c r="B67" s="86"/>
      <c r="C67" s="90">
        <v>3295</v>
      </c>
      <c r="D67" s="67"/>
      <c r="E67" s="119">
        <v>7871.35</v>
      </c>
      <c r="F67" s="119"/>
      <c r="G67" s="119"/>
      <c r="H67" s="119"/>
      <c r="I67" s="119">
        <v>5343.93</v>
      </c>
      <c r="J67" s="129"/>
      <c r="K67" s="129">
        <f t="shared" si="2"/>
        <v>67.890895462658889</v>
      </c>
    </row>
    <row r="68" spans="1:11" x14ac:dyDescent="0.3">
      <c r="A68" s="89"/>
      <c r="B68" s="86">
        <v>34</v>
      </c>
      <c r="C68" s="90"/>
      <c r="D68" s="67" t="s">
        <v>106</v>
      </c>
      <c r="E68" s="119"/>
      <c r="F68" s="119"/>
      <c r="G68" s="144"/>
      <c r="H68" s="144"/>
      <c r="I68" s="119"/>
      <c r="J68" s="129"/>
      <c r="K68" s="129"/>
    </row>
    <row r="69" spans="1:11" x14ac:dyDescent="0.3">
      <c r="A69" s="89"/>
      <c r="B69" s="86"/>
      <c r="C69" s="90">
        <v>3433</v>
      </c>
      <c r="D69" s="67"/>
      <c r="E69" s="119"/>
      <c r="F69" s="119"/>
      <c r="G69" s="119"/>
      <c r="H69" s="119"/>
      <c r="I69" s="119"/>
      <c r="J69" s="129"/>
      <c r="K69" s="129"/>
    </row>
    <row r="70" spans="1:11" x14ac:dyDescent="0.3">
      <c r="A70" s="78">
        <v>6103</v>
      </c>
      <c r="B70" s="91"/>
      <c r="C70" s="90"/>
      <c r="D70" s="67" t="s">
        <v>60</v>
      </c>
      <c r="E70" s="119"/>
      <c r="F70" s="119"/>
      <c r="G70" s="119"/>
      <c r="H70" s="119"/>
      <c r="I70" s="119"/>
      <c r="J70" s="129"/>
      <c r="K70" s="129"/>
    </row>
    <row r="71" spans="1:11" ht="26.65" x14ac:dyDescent="0.3">
      <c r="A71" s="92"/>
      <c r="B71" s="86">
        <v>31</v>
      </c>
      <c r="C71" s="90"/>
      <c r="D71" s="67" t="s">
        <v>81</v>
      </c>
      <c r="E71" s="119"/>
      <c r="F71" s="119"/>
      <c r="G71" s="119"/>
      <c r="H71" s="119"/>
      <c r="I71" s="119"/>
      <c r="J71" s="129"/>
      <c r="K71" s="129"/>
    </row>
    <row r="72" spans="1:11" ht="39.950000000000003" x14ac:dyDescent="0.3">
      <c r="A72" s="189" t="s">
        <v>83</v>
      </c>
      <c r="B72" s="190"/>
      <c r="C72" s="191"/>
      <c r="D72" s="66" t="s">
        <v>84</v>
      </c>
      <c r="E72" s="119"/>
      <c r="F72" s="119"/>
      <c r="G72" s="119"/>
      <c r="H72" s="119"/>
      <c r="I72" s="119"/>
      <c r="J72" s="129"/>
      <c r="K72" s="129"/>
    </row>
    <row r="73" spans="1:11" x14ac:dyDescent="0.3">
      <c r="A73" s="78">
        <v>31</v>
      </c>
      <c r="B73" s="91"/>
      <c r="C73" s="93"/>
      <c r="D73" s="67" t="s">
        <v>61</v>
      </c>
      <c r="E73" s="119"/>
      <c r="F73" s="119"/>
      <c r="G73" s="119"/>
      <c r="H73" s="119"/>
      <c r="I73" s="119"/>
      <c r="J73" s="129"/>
      <c r="K73" s="129"/>
    </row>
    <row r="74" spans="1:11" x14ac:dyDescent="0.3">
      <c r="A74" s="94">
        <v>3</v>
      </c>
      <c r="B74" s="91"/>
      <c r="C74" s="93"/>
      <c r="D74" s="67" t="s">
        <v>5</v>
      </c>
      <c r="E74" s="144"/>
      <c r="F74" s="119"/>
      <c r="G74" s="119"/>
      <c r="H74" s="119"/>
      <c r="I74" s="119"/>
      <c r="J74" s="129"/>
      <c r="K74" s="129"/>
    </row>
    <row r="75" spans="1:11" x14ac:dyDescent="0.3">
      <c r="A75" s="78"/>
      <c r="B75" s="82">
        <v>32</v>
      </c>
      <c r="C75" s="83"/>
      <c r="D75" s="67" t="s">
        <v>82</v>
      </c>
      <c r="E75" s="144"/>
      <c r="F75" s="144"/>
      <c r="G75" s="144"/>
      <c r="H75" s="144">
        <v>331.8</v>
      </c>
      <c r="I75" s="144"/>
      <c r="J75" s="129"/>
      <c r="K75" s="129"/>
    </row>
    <row r="76" spans="1:11" x14ac:dyDescent="0.3">
      <c r="A76" s="78"/>
      <c r="B76" s="82"/>
      <c r="C76" s="83">
        <v>3223</v>
      </c>
      <c r="D76" s="67"/>
      <c r="E76" s="144"/>
      <c r="F76" s="144"/>
      <c r="G76" s="144"/>
      <c r="H76" s="144"/>
      <c r="I76" s="144"/>
      <c r="J76" s="129"/>
      <c r="K76" s="129"/>
    </row>
    <row r="77" spans="1:11" x14ac:dyDescent="0.3">
      <c r="A77" s="78"/>
      <c r="B77" s="82"/>
      <c r="C77" s="83">
        <v>3221</v>
      </c>
      <c r="D77" s="67"/>
      <c r="E77" s="144"/>
      <c r="F77" s="144"/>
      <c r="G77" s="144"/>
      <c r="H77" s="144"/>
      <c r="I77" s="144"/>
      <c r="J77" s="129"/>
      <c r="K77" s="129"/>
    </row>
    <row r="78" spans="1:11" x14ac:dyDescent="0.3">
      <c r="A78" s="78"/>
      <c r="B78" s="82"/>
      <c r="C78" s="83">
        <v>3238</v>
      </c>
      <c r="D78" s="67"/>
      <c r="E78" s="144"/>
      <c r="F78" s="144"/>
      <c r="G78" s="144"/>
      <c r="H78" s="144"/>
      <c r="I78" s="144"/>
      <c r="J78" s="129"/>
      <c r="K78" s="129"/>
    </row>
    <row r="79" spans="1:11" x14ac:dyDescent="0.3">
      <c r="A79" s="78"/>
      <c r="B79" s="82"/>
      <c r="C79" s="83">
        <v>3239</v>
      </c>
      <c r="D79" s="67"/>
      <c r="E79" s="144"/>
      <c r="F79" s="144"/>
      <c r="G79" s="144"/>
      <c r="H79" s="144"/>
      <c r="I79" s="144"/>
      <c r="J79" s="129"/>
      <c r="K79" s="129"/>
    </row>
    <row r="80" spans="1:11" x14ac:dyDescent="0.3">
      <c r="A80" s="78"/>
      <c r="B80" s="82"/>
      <c r="C80" s="83">
        <v>3293</v>
      </c>
      <c r="D80" s="67"/>
      <c r="E80" s="144"/>
      <c r="F80" s="144"/>
      <c r="G80" s="144"/>
      <c r="H80" s="144"/>
      <c r="I80" s="144"/>
      <c r="J80" s="129"/>
      <c r="K80" s="129"/>
    </row>
    <row r="81" spans="1:11" x14ac:dyDescent="0.3">
      <c r="A81" s="78"/>
      <c r="B81" s="82"/>
      <c r="C81" s="83">
        <v>3299</v>
      </c>
      <c r="D81" s="67"/>
      <c r="E81" s="144"/>
      <c r="F81" s="144"/>
      <c r="G81" s="144"/>
      <c r="H81" s="144"/>
      <c r="I81" s="144"/>
      <c r="J81" s="129"/>
      <c r="K81" s="129"/>
    </row>
    <row r="82" spans="1:11" x14ac:dyDescent="0.3">
      <c r="A82" s="78"/>
      <c r="B82" s="82">
        <v>34</v>
      </c>
      <c r="C82" s="83"/>
      <c r="D82" s="67"/>
      <c r="E82" s="144"/>
      <c r="F82" s="144"/>
      <c r="G82" s="144"/>
      <c r="H82" s="144"/>
      <c r="I82" s="144"/>
      <c r="J82" s="129"/>
      <c r="K82" s="129"/>
    </row>
    <row r="83" spans="1:11" x14ac:dyDescent="0.3">
      <c r="A83" s="78"/>
      <c r="B83" s="82"/>
      <c r="C83" s="83">
        <v>3433</v>
      </c>
      <c r="D83" s="67"/>
      <c r="E83" s="144"/>
      <c r="F83" s="144"/>
      <c r="G83" s="144"/>
      <c r="H83" s="144"/>
      <c r="I83" s="144"/>
      <c r="J83" s="129"/>
      <c r="K83" s="129"/>
    </row>
    <row r="84" spans="1:11" ht="53.25" x14ac:dyDescent="0.3">
      <c r="A84" s="78"/>
      <c r="B84" s="82">
        <v>37</v>
      </c>
      <c r="C84" s="83"/>
      <c r="D84" s="67" t="s">
        <v>85</v>
      </c>
      <c r="E84" s="144"/>
      <c r="F84" s="144"/>
      <c r="G84" s="144"/>
      <c r="H84" s="144"/>
      <c r="I84" s="144"/>
      <c r="J84" s="129"/>
      <c r="K84" s="129"/>
    </row>
    <row r="85" spans="1:11" ht="26.65" x14ac:dyDescent="0.3">
      <c r="A85" s="78">
        <v>41</v>
      </c>
      <c r="B85" s="91"/>
      <c r="C85" s="93"/>
      <c r="D85" s="67" t="s">
        <v>62</v>
      </c>
      <c r="E85" s="149"/>
      <c r="F85" s="144"/>
      <c r="G85" s="144"/>
      <c r="H85" s="144"/>
      <c r="I85" s="144"/>
      <c r="J85" s="129"/>
      <c r="K85" s="129"/>
    </row>
    <row r="86" spans="1:11" x14ac:dyDescent="0.3">
      <c r="A86" s="94">
        <v>3</v>
      </c>
      <c r="B86" s="91"/>
      <c r="C86" s="93"/>
      <c r="D86" s="67" t="s">
        <v>5</v>
      </c>
      <c r="E86" s="149">
        <v>10717.71</v>
      </c>
      <c r="F86" s="144"/>
      <c r="G86" s="144"/>
      <c r="H86" s="144">
        <v>50344</v>
      </c>
      <c r="I86" s="149">
        <f>SUM(I88:I101)</f>
        <v>18481.649999999998</v>
      </c>
      <c r="J86" s="129">
        <f>I86/H86*100</f>
        <v>36.710730176386456</v>
      </c>
      <c r="K86" s="129">
        <f t="shared" ref="K86:K108" si="4">I86/E86*100</f>
        <v>172.44028808392838</v>
      </c>
    </row>
    <row r="87" spans="1:11" x14ac:dyDescent="0.3">
      <c r="A87" s="78"/>
      <c r="B87" s="86">
        <v>322</v>
      </c>
      <c r="C87" s="93"/>
      <c r="D87" s="67" t="s">
        <v>16</v>
      </c>
      <c r="E87" s="144">
        <v>10676.63</v>
      </c>
      <c r="F87" s="144"/>
      <c r="G87" s="144"/>
      <c r="H87" s="144"/>
      <c r="I87" s="144"/>
      <c r="J87" s="129"/>
      <c r="K87" s="129">
        <f t="shared" si="4"/>
        <v>0</v>
      </c>
    </row>
    <row r="88" spans="1:11" x14ac:dyDescent="0.3">
      <c r="A88" s="78"/>
      <c r="B88" s="86"/>
      <c r="C88" s="83">
        <v>3221</v>
      </c>
      <c r="D88" s="67"/>
      <c r="E88" s="119">
        <v>4164.6400000000003</v>
      </c>
      <c r="F88" s="144"/>
      <c r="G88" s="144"/>
      <c r="H88" s="144"/>
      <c r="I88" s="119">
        <v>4315.3500000000004</v>
      </c>
      <c r="J88" s="129"/>
      <c r="K88" s="129">
        <f t="shared" si="4"/>
        <v>103.61880018440969</v>
      </c>
    </row>
    <row r="89" spans="1:11" x14ac:dyDescent="0.3">
      <c r="A89" s="78"/>
      <c r="B89" s="86"/>
      <c r="C89" s="83">
        <v>3222</v>
      </c>
      <c r="D89" s="67"/>
      <c r="E89" s="119">
        <v>2165.8000000000002</v>
      </c>
      <c r="F89" s="144"/>
      <c r="G89" s="144"/>
      <c r="H89" s="144"/>
      <c r="I89" s="119">
        <v>7398.95</v>
      </c>
      <c r="J89" s="129"/>
      <c r="K89" s="129">
        <f t="shared" si="4"/>
        <v>341.62665066026403</v>
      </c>
    </row>
    <row r="90" spans="1:11" x14ac:dyDescent="0.3">
      <c r="A90" s="78"/>
      <c r="B90" s="86"/>
      <c r="C90" s="83">
        <v>3223</v>
      </c>
      <c r="D90" s="67"/>
      <c r="E90" s="119">
        <v>504.5</v>
      </c>
      <c r="F90" s="144"/>
      <c r="G90" s="144"/>
      <c r="H90" s="144"/>
      <c r="I90" s="119">
        <v>502.74</v>
      </c>
      <c r="J90" s="129"/>
      <c r="K90" s="129">
        <f t="shared" si="4"/>
        <v>99.651139742319131</v>
      </c>
    </row>
    <row r="91" spans="1:11" x14ac:dyDescent="0.3">
      <c r="A91" s="78"/>
      <c r="B91" s="86"/>
      <c r="C91" s="83">
        <v>3224</v>
      </c>
      <c r="D91" s="67"/>
      <c r="E91" s="119"/>
      <c r="F91" s="144"/>
      <c r="G91" s="144"/>
      <c r="H91" s="144"/>
      <c r="I91" s="119">
        <v>45.61</v>
      </c>
      <c r="J91" s="129"/>
      <c r="K91" s="129" t="e">
        <f t="shared" si="4"/>
        <v>#DIV/0!</v>
      </c>
    </row>
    <row r="92" spans="1:11" x14ac:dyDescent="0.3">
      <c r="A92" s="78"/>
      <c r="B92" s="86"/>
      <c r="C92" s="83">
        <v>3225</v>
      </c>
      <c r="D92" s="67"/>
      <c r="E92" s="119"/>
      <c r="F92" s="144"/>
      <c r="G92" s="144"/>
      <c r="H92" s="144"/>
      <c r="I92" s="119">
        <v>197.64</v>
      </c>
      <c r="J92" s="129"/>
      <c r="K92" s="129" t="e">
        <f t="shared" si="4"/>
        <v>#DIV/0!</v>
      </c>
    </row>
    <row r="93" spans="1:11" x14ac:dyDescent="0.3">
      <c r="A93" s="78"/>
      <c r="B93" s="86"/>
      <c r="C93" s="83">
        <v>3227</v>
      </c>
      <c r="D93" s="67"/>
      <c r="E93" s="119">
        <v>365.63</v>
      </c>
      <c r="F93" s="144"/>
      <c r="G93" s="144"/>
      <c r="H93" s="144"/>
      <c r="I93" s="119">
        <v>478.47</v>
      </c>
      <c r="J93" s="129"/>
      <c r="K93" s="129">
        <f t="shared" si="4"/>
        <v>130.86180018051036</v>
      </c>
    </row>
    <row r="94" spans="1:11" x14ac:dyDescent="0.3">
      <c r="A94" s="78"/>
      <c r="B94" s="86"/>
      <c r="C94" s="83">
        <v>3231</v>
      </c>
      <c r="D94" s="67"/>
      <c r="E94" s="119"/>
      <c r="F94" s="144"/>
      <c r="G94" s="144"/>
      <c r="H94" s="144"/>
      <c r="I94" s="119">
        <v>170.86</v>
      </c>
      <c r="J94" s="129"/>
      <c r="K94" s="129" t="e">
        <f t="shared" si="4"/>
        <v>#DIV/0!</v>
      </c>
    </row>
    <row r="95" spans="1:11" x14ac:dyDescent="0.3">
      <c r="A95" s="78"/>
      <c r="B95" s="86"/>
      <c r="C95" s="83">
        <v>3232</v>
      </c>
      <c r="D95" s="67"/>
      <c r="E95" s="119"/>
      <c r="F95" s="144"/>
      <c r="G95" s="144"/>
      <c r="H95" s="144"/>
      <c r="I95" s="119"/>
      <c r="J95" s="129"/>
      <c r="K95" s="129"/>
    </row>
    <row r="96" spans="1:11" x14ac:dyDescent="0.3">
      <c r="A96" s="78"/>
      <c r="B96" s="86"/>
      <c r="C96" s="83">
        <v>3234</v>
      </c>
      <c r="D96" s="67"/>
      <c r="E96" s="119">
        <v>340.18</v>
      </c>
      <c r="F96" s="144"/>
      <c r="G96" s="144"/>
      <c r="H96" s="144"/>
      <c r="I96" s="119">
        <v>317.95999999999998</v>
      </c>
      <c r="J96" s="129"/>
      <c r="K96" s="129"/>
    </row>
    <row r="97" spans="1:11" x14ac:dyDescent="0.3">
      <c r="A97" s="78"/>
      <c r="B97" s="86"/>
      <c r="C97" s="83">
        <v>3236</v>
      </c>
      <c r="D97" s="67"/>
      <c r="E97" s="119"/>
      <c r="F97" s="144"/>
      <c r="G97" s="144"/>
      <c r="H97" s="144"/>
      <c r="I97" s="119"/>
      <c r="J97" s="129"/>
      <c r="K97" s="129"/>
    </row>
    <row r="98" spans="1:11" x14ac:dyDescent="0.3">
      <c r="A98" s="78"/>
      <c r="B98" s="86"/>
      <c r="C98" s="83">
        <v>3238</v>
      </c>
      <c r="D98" s="67"/>
      <c r="E98" s="119">
        <v>485.3</v>
      </c>
      <c r="F98" s="144"/>
      <c r="G98" s="144"/>
      <c r="H98" s="144"/>
      <c r="I98" s="119">
        <v>708.94</v>
      </c>
      <c r="J98" s="129"/>
      <c r="K98" s="129">
        <f t="shared" si="4"/>
        <v>146.08283535957142</v>
      </c>
    </row>
    <row r="99" spans="1:11" x14ac:dyDescent="0.3">
      <c r="A99" s="78"/>
      <c r="B99" s="86"/>
      <c r="C99" s="83">
        <v>3239</v>
      </c>
      <c r="D99" s="67"/>
      <c r="E99" s="119">
        <v>280</v>
      </c>
      <c r="F99" s="144"/>
      <c r="G99" s="144"/>
      <c r="H99" s="144"/>
      <c r="I99" s="119">
        <v>2701.02</v>
      </c>
      <c r="J99" s="129"/>
      <c r="K99" s="129">
        <f t="shared" si="4"/>
        <v>964.65</v>
      </c>
    </row>
    <row r="100" spans="1:11" x14ac:dyDescent="0.3">
      <c r="A100" s="78"/>
      <c r="B100" s="86"/>
      <c r="C100" s="83">
        <v>3293</v>
      </c>
      <c r="D100" s="67"/>
      <c r="E100" s="119"/>
      <c r="F100" s="144"/>
      <c r="G100" s="144"/>
      <c r="H100" s="144"/>
      <c r="I100" s="119"/>
      <c r="J100" s="129"/>
      <c r="K100" s="129"/>
    </row>
    <row r="101" spans="1:11" x14ac:dyDescent="0.3">
      <c r="A101" s="78"/>
      <c r="B101" s="86"/>
      <c r="C101" s="83">
        <v>3299</v>
      </c>
      <c r="D101" s="67"/>
      <c r="E101" s="119">
        <v>2371.1999999999998</v>
      </c>
      <c r="F101" s="144"/>
      <c r="G101" s="144"/>
      <c r="H101" s="144"/>
      <c r="I101" s="119">
        <v>1644.11</v>
      </c>
      <c r="J101" s="129"/>
      <c r="K101" s="129">
        <f t="shared" si="4"/>
        <v>69.336622807017548</v>
      </c>
    </row>
    <row r="102" spans="1:11" x14ac:dyDescent="0.3">
      <c r="A102" s="78"/>
      <c r="B102" s="86"/>
      <c r="C102" s="83">
        <v>3238</v>
      </c>
      <c r="D102" s="68"/>
      <c r="E102" s="119"/>
      <c r="F102" s="119"/>
      <c r="G102" s="119"/>
      <c r="H102" s="119"/>
      <c r="I102" s="119"/>
      <c r="J102" s="129"/>
      <c r="K102" s="129"/>
    </row>
    <row r="103" spans="1:11" x14ac:dyDescent="0.3">
      <c r="A103" s="78"/>
      <c r="B103" s="86"/>
      <c r="C103" s="83">
        <v>3299</v>
      </c>
      <c r="D103" s="68"/>
      <c r="E103" s="121"/>
      <c r="F103" s="119"/>
      <c r="G103" s="119"/>
      <c r="H103" s="119"/>
      <c r="I103" s="119"/>
      <c r="J103" s="129"/>
      <c r="K103" s="129"/>
    </row>
    <row r="104" spans="1:11" x14ac:dyDescent="0.3">
      <c r="A104" s="78"/>
      <c r="B104" s="86">
        <v>34</v>
      </c>
      <c r="C104" s="83"/>
      <c r="D104" s="68"/>
      <c r="E104" s="121">
        <f>SUM(E105)</f>
        <v>41.08</v>
      </c>
      <c r="F104" s="119"/>
      <c r="G104" s="144"/>
      <c r="H104" s="144">
        <v>3</v>
      </c>
      <c r="I104" s="121">
        <v>2.7</v>
      </c>
      <c r="J104" s="129">
        <f t="shared" ref="J104:J167" si="5">I104/H104*100</f>
        <v>90</v>
      </c>
      <c r="K104" s="129">
        <f t="shared" si="4"/>
        <v>6.5725413826679651</v>
      </c>
    </row>
    <row r="105" spans="1:11" x14ac:dyDescent="0.3">
      <c r="A105" s="78"/>
      <c r="B105" s="86"/>
      <c r="C105" s="83">
        <v>3433</v>
      </c>
      <c r="D105" s="68"/>
      <c r="E105" s="144">
        <v>41.08</v>
      </c>
      <c r="F105" s="119"/>
      <c r="G105" s="119"/>
      <c r="H105" s="119"/>
      <c r="I105" s="119">
        <v>2.7</v>
      </c>
      <c r="J105" s="129"/>
      <c r="K105" s="129">
        <f t="shared" si="4"/>
        <v>6.5725413826679651</v>
      </c>
    </row>
    <row r="106" spans="1:11" ht="53.25" x14ac:dyDescent="0.3">
      <c r="A106" s="78"/>
      <c r="B106" s="86">
        <v>37</v>
      </c>
      <c r="C106" s="83"/>
      <c r="D106" s="67" t="s">
        <v>85</v>
      </c>
      <c r="E106" s="119"/>
      <c r="F106" s="144"/>
      <c r="G106" s="144"/>
      <c r="H106" s="144">
        <v>44</v>
      </c>
      <c r="I106" s="144"/>
      <c r="J106" s="129">
        <f t="shared" si="5"/>
        <v>0</v>
      </c>
      <c r="K106" s="129"/>
    </row>
    <row r="107" spans="1:11" x14ac:dyDescent="0.3">
      <c r="A107" s="78"/>
      <c r="B107" s="150"/>
      <c r="C107" s="83">
        <v>3722</v>
      </c>
      <c r="D107" s="68"/>
      <c r="E107" s="121"/>
      <c r="F107" s="119"/>
      <c r="G107" s="119"/>
      <c r="H107" s="119"/>
      <c r="I107" s="119"/>
      <c r="J107" s="129"/>
      <c r="K107" s="129"/>
    </row>
    <row r="108" spans="1:11" x14ac:dyDescent="0.3">
      <c r="A108" s="192">
        <v>57</v>
      </c>
      <c r="B108" s="193"/>
      <c r="C108" s="194"/>
      <c r="D108" s="67" t="s">
        <v>59</v>
      </c>
      <c r="E108" s="121">
        <f>SUM(E111:E128)</f>
        <v>131029.52999999998</v>
      </c>
      <c r="F108" s="119"/>
      <c r="G108" s="119"/>
      <c r="H108" s="119"/>
      <c r="I108" s="121"/>
      <c r="J108" s="129"/>
      <c r="K108" s="129">
        <f t="shared" si="4"/>
        <v>0</v>
      </c>
    </row>
    <row r="109" spans="1:11" x14ac:dyDescent="0.3">
      <c r="A109" s="94">
        <v>3</v>
      </c>
      <c r="B109" s="79"/>
      <c r="C109" s="80"/>
      <c r="D109" s="67" t="s">
        <v>5</v>
      </c>
      <c r="E109" s="144"/>
      <c r="F109" s="119"/>
      <c r="G109" s="119"/>
      <c r="H109" s="119"/>
      <c r="I109" s="119"/>
      <c r="J109" s="129"/>
      <c r="K109" s="129"/>
    </row>
    <row r="110" spans="1:11" x14ac:dyDescent="0.3">
      <c r="A110" s="95"/>
      <c r="B110" s="96">
        <v>32</v>
      </c>
      <c r="C110" s="97"/>
      <c r="D110" s="67" t="s">
        <v>16</v>
      </c>
      <c r="E110" s="144">
        <f>SUM(E111:E123)</f>
        <v>128267.62999999999</v>
      </c>
      <c r="F110" s="144"/>
      <c r="G110" s="144"/>
      <c r="H110" s="144">
        <v>198134.1</v>
      </c>
      <c r="I110" s="144">
        <f>SUM(I111:I123)</f>
        <v>127854.46</v>
      </c>
      <c r="J110" s="129">
        <f t="shared" si="5"/>
        <v>64.529255690968895</v>
      </c>
      <c r="K110" s="129">
        <f>I110/E110*100</f>
        <v>99.677884435847147</v>
      </c>
    </row>
    <row r="111" spans="1:11" x14ac:dyDescent="0.3">
      <c r="A111" s="95"/>
      <c r="B111" s="96"/>
      <c r="C111" s="97">
        <v>3211</v>
      </c>
      <c r="D111" s="67" t="s">
        <v>121</v>
      </c>
      <c r="E111" s="144"/>
      <c r="F111" s="144"/>
      <c r="G111" s="144"/>
      <c r="H111" s="144"/>
      <c r="I111" s="157"/>
      <c r="J111" s="129"/>
      <c r="K111" s="129"/>
    </row>
    <row r="112" spans="1:11" x14ac:dyDescent="0.3">
      <c r="A112" s="95"/>
      <c r="B112" s="96"/>
      <c r="C112" s="97">
        <v>3222</v>
      </c>
      <c r="D112" s="67"/>
      <c r="E112" s="157">
        <v>127657.04</v>
      </c>
      <c r="F112" s="144"/>
      <c r="G112" s="144"/>
      <c r="H112" s="144"/>
      <c r="I112" s="157">
        <v>126109.2</v>
      </c>
      <c r="J112" s="129"/>
      <c r="K112" s="129">
        <f t="shared" ref="K112:K125" si="6">I112/E112*100</f>
        <v>98.787501261191707</v>
      </c>
    </row>
    <row r="113" spans="1:11" x14ac:dyDescent="0.3">
      <c r="A113" s="95"/>
      <c r="B113" s="96"/>
      <c r="C113" s="97">
        <v>3221</v>
      </c>
      <c r="D113" s="67" t="s">
        <v>121</v>
      </c>
      <c r="E113" s="157"/>
      <c r="F113" s="144"/>
      <c r="G113" s="144"/>
      <c r="H113" s="144"/>
      <c r="I113" s="157">
        <v>21.24</v>
      </c>
      <c r="J113" s="129"/>
      <c r="K113" s="129"/>
    </row>
    <row r="114" spans="1:11" x14ac:dyDescent="0.3">
      <c r="A114" s="95"/>
      <c r="B114" s="96"/>
      <c r="C114" s="97">
        <v>3222</v>
      </c>
      <c r="D114" s="67" t="s">
        <v>120</v>
      </c>
      <c r="E114" s="157"/>
      <c r="F114" s="144"/>
      <c r="G114" s="144"/>
      <c r="H114" s="144"/>
      <c r="I114" s="157">
        <v>396</v>
      </c>
      <c r="J114" s="129"/>
      <c r="K114" s="129"/>
    </row>
    <row r="115" spans="1:11" x14ac:dyDescent="0.3">
      <c r="A115" s="95"/>
      <c r="B115" s="96"/>
      <c r="C115" s="97">
        <v>3291</v>
      </c>
      <c r="D115" s="67"/>
      <c r="E115" s="157"/>
      <c r="F115" s="144"/>
      <c r="G115" s="144"/>
      <c r="H115" s="144"/>
      <c r="I115" s="157">
        <v>522.55999999999995</v>
      </c>
      <c r="J115" s="129"/>
      <c r="K115" s="129"/>
    </row>
    <row r="116" spans="1:11" x14ac:dyDescent="0.3">
      <c r="A116" s="95"/>
      <c r="B116" s="96"/>
      <c r="C116" s="97">
        <v>3211</v>
      </c>
      <c r="D116" s="67"/>
      <c r="E116" s="157"/>
      <c r="F116" s="144"/>
      <c r="G116" s="144"/>
      <c r="H116" s="144"/>
      <c r="I116" s="157"/>
      <c r="J116" s="129"/>
      <c r="K116" s="129"/>
    </row>
    <row r="117" spans="1:11" x14ac:dyDescent="0.3">
      <c r="A117" s="95"/>
      <c r="B117" s="96"/>
      <c r="C117" s="97">
        <v>3213</v>
      </c>
      <c r="D117" s="67" t="s">
        <v>121</v>
      </c>
      <c r="E117" s="157"/>
      <c r="F117" s="144"/>
      <c r="G117" s="144"/>
      <c r="H117" s="144"/>
      <c r="I117" s="157"/>
      <c r="J117" s="129"/>
      <c r="K117" s="129"/>
    </row>
    <row r="118" spans="1:11" x14ac:dyDescent="0.3">
      <c r="A118" s="95"/>
      <c r="B118" s="96"/>
      <c r="C118" s="97">
        <v>3221</v>
      </c>
      <c r="D118" s="67"/>
      <c r="E118" s="157"/>
      <c r="F118" s="144"/>
      <c r="G118" s="144"/>
      <c r="H118" s="144"/>
      <c r="I118" s="157"/>
      <c r="J118" s="129"/>
      <c r="K118" s="129"/>
    </row>
    <row r="119" spans="1:11" x14ac:dyDescent="0.3">
      <c r="A119" s="95"/>
      <c r="B119" s="96"/>
      <c r="C119" s="97">
        <v>3299</v>
      </c>
      <c r="D119" s="67"/>
      <c r="E119" s="157"/>
      <c r="F119" s="144"/>
      <c r="G119" s="144"/>
      <c r="H119" s="144"/>
      <c r="I119" s="157"/>
      <c r="J119" s="129"/>
      <c r="K119" s="129"/>
    </row>
    <row r="120" spans="1:11" x14ac:dyDescent="0.3">
      <c r="A120" s="95"/>
      <c r="B120" s="96"/>
      <c r="C120" s="97">
        <v>3221</v>
      </c>
      <c r="D120" s="67"/>
      <c r="E120" s="157"/>
      <c r="F120" s="144"/>
      <c r="G120" s="144"/>
      <c r="H120" s="144"/>
      <c r="I120" s="157">
        <v>553.88</v>
      </c>
      <c r="J120" s="129"/>
      <c r="K120" s="129"/>
    </row>
    <row r="121" spans="1:11" x14ac:dyDescent="0.3">
      <c r="A121" s="95"/>
      <c r="B121" s="96"/>
      <c r="C121" s="97">
        <v>3231</v>
      </c>
      <c r="D121" s="67"/>
      <c r="E121" s="159"/>
      <c r="F121" s="144"/>
      <c r="G121" s="144"/>
      <c r="H121" s="144"/>
      <c r="I121" s="157"/>
      <c r="J121" s="129"/>
      <c r="K121" s="129"/>
    </row>
    <row r="122" spans="1:11" x14ac:dyDescent="0.3">
      <c r="A122" s="95"/>
      <c r="B122" s="96"/>
      <c r="C122" s="97">
        <v>3291</v>
      </c>
      <c r="D122" s="67" t="s">
        <v>120</v>
      </c>
      <c r="E122" s="159">
        <v>562.87</v>
      </c>
      <c r="F122" s="144"/>
      <c r="G122" s="144"/>
      <c r="H122" s="144"/>
      <c r="I122" s="159"/>
      <c r="J122" s="129"/>
      <c r="K122" s="129">
        <f t="shared" si="6"/>
        <v>0</v>
      </c>
    </row>
    <row r="123" spans="1:11" x14ac:dyDescent="0.3">
      <c r="A123" s="95"/>
      <c r="B123" s="96"/>
      <c r="C123" s="97">
        <v>3299</v>
      </c>
      <c r="D123" s="67" t="s">
        <v>137</v>
      </c>
      <c r="E123" s="159">
        <v>47.72</v>
      </c>
      <c r="F123" s="144"/>
      <c r="G123" s="144"/>
      <c r="H123" s="144"/>
      <c r="I123" s="159">
        <v>251.58</v>
      </c>
      <c r="J123" s="129"/>
      <c r="K123" s="129">
        <f t="shared" si="6"/>
        <v>527.20033528918691</v>
      </c>
    </row>
    <row r="124" spans="1:11" x14ac:dyDescent="0.3">
      <c r="A124" s="95"/>
      <c r="B124" s="96"/>
      <c r="C124" s="97"/>
      <c r="D124" s="67"/>
      <c r="E124" s="149"/>
      <c r="F124" s="144"/>
      <c r="G124" s="144"/>
      <c r="H124" s="144"/>
      <c r="I124" s="159"/>
      <c r="J124" s="129"/>
      <c r="K124" s="129"/>
    </row>
    <row r="125" spans="1:11" ht="53.25" x14ac:dyDescent="0.3">
      <c r="A125" s="98"/>
      <c r="B125" s="82">
        <v>37</v>
      </c>
      <c r="C125" s="90"/>
      <c r="D125" s="67" t="s">
        <v>85</v>
      </c>
      <c r="E125" s="149">
        <f>SUM(E126)</f>
        <v>1380.95</v>
      </c>
      <c r="F125" s="144"/>
      <c r="G125" s="144"/>
      <c r="H125" s="144">
        <v>62842.07</v>
      </c>
      <c r="I125" s="149">
        <v>1416.42</v>
      </c>
      <c r="J125" s="129">
        <f t="shared" si="5"/>
        <v>2.2539359381382571</v>
      </c>
      <c r="K125" s="129">
        <f t="shared" si="6"/>
        <v>102.56852166986494</v>
      </c>
    </row>
    <row r="126" spans="1:11" x14ac:dyDescent="0.3">
      <c r="A126" s="98"/>
      <c r="B126" s="82"/>
      <c r="C126" s="90">
        <v>3721</v>
      </c>
      <c r="D126" s="67"/>
      <c r="E126" s="119">
        <v>1380.95</v>
      </c>
      <c r="F126" s="119"/>
      <c r="G126" s="119"/>
      <c r="H126" s="119"/>
      <c r="I126" s="125">
        <v>1416.42</v>
      </c>
      <c r="J126" s="129"/>
      <c r="K126" s="129">
        <f t="shared" ref="K126:K183" si="7">I126/E126*100</f>
        <v>102.56852166986494</v>
      </c>
    </row>
    <row r="127" spans="1:11" x14ac:dyDescent="0.3">
      <c r="A127" s="98"/>
      <c r="B127" s="82"/>
      <c r="C127" s="90">
        <v>3722</v>
      </c>
      <c r="D127" s="67"/>
      <c r="E127" s="119"/>
      <c r="F127" s="119"/>
      <c r="G127" s="119"/>
      <c r="H127" s="119"/>
      <c r="I127" s="119"/>
      <c r="J127" s="129"/>
      <c r="K127" s="129"/>
    </row>
    <row r="128" spans="1:11" x14ac:dyDescent="0.3">
      <c r="A128" s="98"/>
      <c r="B128" s="82">
        <v>4</v>
      </c>
      <c r="C128" s="90"/>
      <c r="D128" s="67"/>
      <c r="E128" s="119"/>
      <c r="F128" s="119"/>
      <c r="G128" s="119"/>
      <c r="H128" s="119"/>
      <c r="I128" s="119"/>
      <c r="J128" s="129"/>
      <c r="K128" s="129"/>
    </row>
    <row r="129" spans="1:11" x14ac:dyDescent="0.3">
      <c r="A129" s="98"/>
      <c r="B129" s="82"/>
      <c r="C129" s="90">
        <v>4221</v>
      </c>
      <c r="D129" s="67" t="s">
        <v>121</v>
      </c>
      <c r="E129" s="119"/>
      <c r="F129" s="119"/>
      <c r="G129" s="119"/>
      <c r="H129" s="119"/>
      <c r="I129" s="119"/>
      <c r="J129" s="129"/>
      <c r="K129" s="129"/>
    </row>
    <row r="130" spans="1:11" ht="26.5" customHeight="1" x14ac:dyDescent="0.3">
      <c r="A130" s="98"/>
      <c r="B130" s="82">
        <v>38</v>
      </c>
      <c r="C130" s="90"/>
      <c r="D130" s="67"/>
      <c r="E130" s="119"/>
      <c r="F130" s="119"/>
      <c r="G130" s="119"/>
      <c r="H130" s="144">
        <v>2385</v>
      </c>
      <c r="I130" s="119">
        <v>2385</v>
      </c>
      <c r="J130" s="129">
        <f t="shared" si="5"/>
        <v>100</v>
      </c>
      <c r="K130" s="129"/>
    </row>
    <row r="131" spans="1:11" ht="15.6" customHeight="1" x14ac:dyDescent="0.3">
      <c r="A131" s="98"/>
      <c r="B131" s="82"/>
      <c r="C131" s="90">
        <v>3812</v>
      </c>
      <c r="D131" s="67" t="s">
        <v>156</v>
      </c>
      <c r="E131" s="119"/>
      <c r="F131" s="119"/>
      <c r="G131" s="119"/>
      <c r="H131" s="119"/>
      <c r="I131" s="119">
        <v>2385</v>
      </c>
      <c r="J131" s="129"/>
      <c r="K131" s="129"/>
    </row>
    <row r="132" spans="1:11" x14ac:dyDescent="0.3">
      <c r="A132" s="78">
        <v>6103</v>
      </c>
      <c r="B132" s="99"/>
      <c r="C132" s="97"/>
      <c r="D132" s="67" t="s">
        <v>60</v>
      </c>
      <c r="E132" s="119"/>
      <c r="F132" s="119"/>
      <c r="G132" s="119"/>
      <c r="H132" s="119"/>
      <c r="I132" s="119"/>
      <c r="J132" s="129"/>
      <c r="K132" s="129"/>
    </row>
    <row r="133" spans="1:11" x14ac:dyDescent="0.3">
      <c r="A133" s="94">
        <v>3</v>
      </c>
      <c r="B133" s="99"/>
      <c r="C133" s="97"/>
      <c r="D133" s="67" t="s">
        <v>5</v>
      </c>
      <c r="E133" s="144"/>
      <c r="F133" s="119"/>
      <c r="G133" s="119"/>
      <c r="H133" s="119"/>
      <c r="I133" s="119"/>
      <c r="J133" s="129"/>
      <c r="K133" s="129"/>
    </row>
    <row r="134" spans="1:11" x14ac:dyDescent="0.3">
      <c r="A134" s="95"/>
      <c r="B134" s="96">
        <v>32</v>
      </c>
      <c r="C134" s="97"/>
      <c r="D134" s="67" t="s">
        <v>82</v>
      </c>
      <c r="E134" s="119"/>
      <c r="F134" s="144"/>
      <c r="G134" s="144"/>
      <c r="H134" s="144"/>
      <c r="I134" s="144"/>
      <c r="J134" s="129"/>
      <c r="K134" s="129"/>
    </row>
    <row r="135" spans="1:11" x14ac:dyDescent="0.3">
      <c r="A135" s="95"/>
      <c r="B135" s="96"/>
      <c r="C135" s="97">
        <v>3232</v>
      </c>
      <c r="D135" s="72"/>
      <c r="E135" s="119"/>
      <c r="F135" s="119"/>
      <c r="G135" s="119"/>
      <c r="H135" s="119"/>
      <c r="I135" s="119"/>
      <c r="J135" s="129"/>
      <c r="K135" s="129"/>
    </row>
    <row r="136" spans="1:11" x14ac:dyDescent="0.3">
      <c r="A136" s="95"/>
      <c r="B136" s="96"/>
      <c r="C136" s="97">
        <v>3299</v>
      </c>
      <c r="D136" s="72"/>
      <c r="E136" s="119"/>
      <c r="F136" s="119"/>
      <c r="G136" s="119"/>
      <c r="H136" s="119"/>
      <c r="I136" s="119"/>
      <c r="J136" s="129"/>
      <c r="K136" s="129"/>
    </row>
    <row r="137" spans="1:11" x14ac:dyDescent="0.3">
      <c r="A137" s="95"/>
      <c r="B137" s="96"/>
      <c r="C137" s="97">
        <v>3211</v>
      </c>
      <c r="D137" s="72"/>
      <c r="E137" s="119"/>
      <c r="F137" s="119"/>
      <c r="G137" s="119"/>
      <c r="H137" s="119"/>
      <c r="I137" s="119"/>
      <c r="J137" s="129"/>
      <c r="K137" s="129"/>
    </row>
    <row r="138" spans="1:11" x14ac:dyDescent="0.3">
      <c r="A138" s="95"/>
      <c r="B138" s="96"/>
      <c r="C138" s="97">
        <v>3231</v>
      </c>
      <c r="D138" s="72"/>
      <c r="E138" s="119"/>
      <c r="F138" s="119"/>
      <c r="G138" s="119"/>
      <c r="H138" s="119"/>
      <c r="I138" s="119"/>
      <c r="J138" s="129"/>
      <c r="K138" s="129"/>
    </row>
    <row r="139" spans="1:11" ht="26.65" x14ac:dyDescent="0.3">
      <c r="A139" s="100">
        <v>92</v>
      </c>
      <c r="B139" s="101"/>
      <c r="C139" s="102"/>
      <c r="D139" s="74" t="s">
        <v>86</v>
      </c>
      <c r="E139" s="125"/>
      <c r="F139" s="119"/>
      <c r="G139" s="119"/>
      <c r="H139" s="119"/>
      <c r="I139" s="119"/>
      <c r="J139" s="129"/>
      <c r="K139" s="129"/>
    </row>
    <row r="140" spans="1:11" x14ac:dyDescent="0.3">
      <c r="A140" s="94">
        <v>3</v>
      </c>
      <c r="B140" s="96"/>
      <c r="C140" s="97"/>
      <c r="D140" s="72" t="s">
        <v>5</v>
      </c>
      <c r="E140" s="125">
        <v>2496</v>
      </c>
      <c r="F140" s="119"/>
      <c r="G140" s="119"/>
      <c r="H140" s="121"/>
      <c r="I140" s="160"/>
      <c r="J140" s="129"/>
      <c r="K140" s="129">
        <f t="shared" si="7"/>
        <v>0</v>
      </c>
    </row>
    <row r="141" spans="1:11" x14ac:dyDescent="0.3">
      <c r="A141" s="95"/>
      <c r="B141" s="96">
        <v>32</v>
      </c>
      <c r="C141" s="97"/>
      <c r="D141" s="72" t="s">
        <v>16</v>
      </c>
      <c r="E141" s="119"/>
      <c r="F141" s="119"/>
      <c r="G141" s="119"/>
      <c r="H141" s="119">
        <v>1197.04</v>
      </c>
      <c r="I141" s="119"/>
      <c r="J141" s="129">
        <f t="shared" si="5"/>
        <v>0</v>
      </c>
      <c r="K141" s="129"/>
    </row>
    <row r="142" spans="1:11" x14ac:dyDescent="0.3">
      <c r="A142" s="95"/>
      <c r="B142" s="96"/>
      <c r="C142" s="97">
        <v>3211</v>
      </c>
      <c r="D142" s="72"/>
      <c r="E142" s="119">
        <v>102</v>
      </c>
      <c r="F142" s="119"/>
      <c r="G142" s="119"/>
      <c r="H142" s="119"/>
      <c r="I142" s="119"/>
      <c r="J142" s="129"/>
      <c r="K142" s="129">
        <f t="shared" si="7"/>
        <v>0</v>
      </c>
    </row>
    <row r="143" spans="1:11" x14ac:dyDescent="0.3">
      <c r="A143" s="95"/>
      <c r="B143" s="96"/>
      <c r="C143" s="97">
        <v>3237</v>
      </c>
      <c r="D143" s="72"/>
      <c r="E143" s="119">
        <v>900</v>
      </c>
      <c r="F143" s="119"/>
      <c r="G143" s="119"/>
      <c r="H143" s="119"/>
      <c r="I143" s="119"/>
      <c r="J143" s="129"/>
      <c r="K143" s="129">
        <f t="shared" si="7"/>
        <v>0</v>
      </c>
    </row>
    <row r="144" spans="1:11" x14ac:dyDescent="0.3">
      <c r="A144" s="95"/>
      <c r="B144" s="96"/>
      <c r="C144" s="97">
        <v>3299</v>
      </c>
      <c r="D144" s="72"/>
      <c r="E144" s="119">
        <v>1494</v>
      </c>
      <c r="F144" s="119"/>
      <c r="G144" s="119"/>
      <c r="H144" s="119"/>
      <c r="I144" s="119"/>
      <c r="J144" s="129"/>
      <c r="K144" s="129">
        <f t="shared" si="7"/>
        <v>0</v>
      </c>
    </row>
    <row r="145" spans="1:11" ht="26.65" x14ac:dyDescent="0.3">
      <c r="A145" s="78">
        <v>9241</v>
      </c>
      <c r="B145" s="96"/>
      <c r="C145" s="97"/>
      <c r="D145" s="72" t="s">
        <v>96</v>
      </c>
      <c r="E145" s="119"/>
      <c r="F145" s="119"/>
      <c r="G145" s="119"/>
      <c r="H145" s="119"/>
      <c r="I145" s="119"/>
      <c r="J145" s="129"/>
      <c r="K145" s="129"/>
    </row>
    <row r="146" spans="1:11" x14ac:dyDescent="0.3">
      <c r="A146" s="94">
        <v>3</v>
      </c>
      <c r="B146" s="96"/>
      <c r="C146" s="97"/>
      <c r="D146" s="72" t="s">
        <v>5</v>
      </c>
      <c r="E146" s="119"/>
      <c r="F146" s="119"/>
      <c r="G146" s="119"/>
      <c r="H146" s="119"/>
      <c r="I146" s="119"/>
      <c r="J146" s="129"/>
      <c r="K146" s="129"/>
    </row>
    <row r="147" spans="1:11" x14ac:dyDescent="0.3">
      <c r="A147" s="94"/>
      <c r="B147" s="96">
        <v>32</v>
      </c>
      <c r="C147" s="97"/>
      <c r="D147" s="72" t="s">
        <v>16</v>
      </c>
      <c r="E147" s="119"/>
      <c r="F147" s="119"/>
      <c r="G147" s="144"/>
      <c r="H147" s="144">
        <v>15169.65</v>
      </c>
      <c r="I147" s="119">
        <v>9071.6200000000008</v>
      </c>
      <c r="J147" s="129">
        <f t="shared" si="5"/>
        <v>59.801116044206694</v>
      </c>
      <c r="K147" s="129"/>
    </row>
    <row r="148" spans="1:11" x14ac:dyDescent="0.3">
      <c r="A148" s="94"/>
      <c r="B148" s="96"/>
      <c r="C148" s="83">
        <v>3211</v>
      </c>
      <c r="D148" s="72"/>
      <c r="E148" s="119"/>
      <c r="F148" s="119"/>
      <c r="G148" s="119"/>
      <c r="H148" s="119"/>
      <c r="I148" s="119">
        <v>189</v>
      </c>
      <c r="J148" s="129"/>
      <c r="K148" s="129"/>
    </row>
    <row r="149" spans="1:11" x14ac:dyDescent="0.3">
      <c r="A149" s="94"/>
      <c r="B149" s="96"/>
      <c r="C149" s="83">
        <v>3213</v>
      </c>
      <c r="D149" s="72"/>
      <c r="E149" s="119"/>
      <c r="F149" s="119"/>
      <c r="G149" s="119"/>
      <c r="H149" s="119"/>
      <c r="I149" s="119"/>
      <c r="J149" s="129"/>
      <c r="K149" s="129"/>
    </row>
    <row r="150" spans="1:11" x14ac:dyDescent="0.3">
      <c r="A150" s="94"/>
      <c r="B150" s="96"/>
      <c r="C150" s="83">
        <v>3221</v>
      </c>
      <c r="D150" s="72"/>
      <c r="E150" s="119"/>
      <c r="F150" s="119"/>
      <c r="G150" s="119"/>
      <c r="H150" s="119"/>
      <c r="I150" s="119">
        <v>629.70000000000005</v>
      </c>
      <c r="J150" s="129"/>
      <c r="K150" s="129"/>
    </row>
    <row r="151" spans="1:11" x14ac:dyDescent="0.3">
      <c r="A151" s="94"/>
      <c r="B151" s="96"/>
      <c r="C151" s="83">
        <v>3222</v>
      </c>
      <c r="D151" s="72"/>
      <c r="E151" s="119"/>
      <c r="F151" s="119"/>
      <c r="G151" s="119"/>
      <c r="H151" s="119"/>
      <c r="I151" s="119">
        <v>4828.7299999999996</v>
      </c>
      <c r="J151" s="129"/>
      <c r="K151" s="129"/>
    </row>
    <row r="152" spans="1:11" x14ac:dyDescent="0.3">
      <c r="A152" s="94"/>
      <c r="B152" s="96"/>
      <c r="C152" s="83">
        <v>3237</v>
      </c>
      <c r="D152" s="72"/>
      <c r="E152" s="119"/>
      <c r="F152" s="119"/>
      <c r="G152" s="119"/>
      <c r="H152" s="119"/>
      <c r="I152" s="119">
        <v>900</v>
      </c>
      <c r="J152" s="129"/>
      <c r="K152" s="129"/>
    </row>
    <row r="153" spans="1:11" x14ac:dyDescent="0.3">
      <c r="A153" s="94"/>
      <c r="B153" s="96"/>
      <c r="C153" s="83">
        <v>3236</v>
      </c>
      <c r="D153" s="72"/>
      <c r="E153" s="119"/>
      <c r="F153" s="119"/>
      <c r="G153" s="119"/>
      <c r="H153" s="119"/>
      <c r="I153" s="119">
        <v>65.7</v>
      </c>
      <c r="J153" s="129"/>
      <c r="K153" s="129"/>
    </row>
    <row r="154" spans="1:11" x14ac:dyDescent="0.3">
      <c r="A154" s="94"/>
      <c r="B154" s="96"/>
      <c r="C154" s="83">
        <v>3238</v>
      </c>
      <c r="D154" s="72"/>
      <c r="E154" s="119"/>
      <c r="F154" s="119"/>
      <c r="G154" s="119"/>
      <c r="H154" s="119"/>
      <c r="I154" s="119"/>
      <c r="J154" s="129"/>
      <c r="K154" s="129"/>
    </row>
    <row r="155" spans="1:11" x14ac:dyDescent="0.3">
      <c r="A155" s="94"/>
      <c r="B155" s="96"/>
      <c r="C155" s="83">
        <v>3239</v>
      </c>
      <c r="D155" s="72"/>
      <c r="E155" s="119"/>
      <c r="F155" s="119"/>
      <c r="G155" s="119"/>
      <c r="H155" s="119"/>
      <c r="I155" s="119"/>
      <c r="J155" s="129"/>
      <c r="K155" s="129"/>
    </row>
    <row r="156" spans="1:11" x14ac:dyDescent="0.3">
      <c r="A156" s="94"/>
      <c r="B156" s="96"/>
      <c r="C156" s="83">
        <v>3293</v>
      </c>
      <c r="D156" s="72"/>
      <c r="E156" s="119"/>
      <c r="F156" s="119"/>
      <c r="G156" s="119"/>
      <c r="H156" s="119"/>
      <c r="I156" s="119"/>
      <c r="J156" s="129"/>
      <c r="K156" s="129"/>
    </row>
    <row r="157" spans="1:11" x14ac:dyDescent="0.3">
      <c r="A157" s="94"/>
      <c r="B157" s="96"/>
      <c r="C157" s="83">
        <v>3299</v>
      </c>
      <c r="D157" s="72"/>
      <c r="E157" s="119"/>
      <c r="F157" s="119"/>
      <c r="G157" s="119"/>
      <c r="H157" s="119"/>
      <c r="I157" s="119">
        <v>2.83</v>
      </c>
      <c r="J157" s="129"/>
      <c r="K157" s="129"/>
    </row>
    <row r="158" spans="1:11" x14ac:dyDescent="0.3">
      <c r="A158" s="94"/>
      <c r="B158" s="96">
        <v>34</v>
      </c>
      <c r="C158" s="83"/>
      <c r="D158" s="72"/>
      <c r="E158" s="119"/>
      <c r="F158" s="119"/>
      <c r="G158" s="119"/>
      <c r="H158" s="119"/>
      <c r="I158" s="119"/>
      <c r="J158" s="129"/>
      <c r="K158" s="129"/>
    </row>
    <row r="159" spans="1:11" x14ac:dyDescent="0.3">
      <c r="A159" s="94"/>
      <c r="B159" s="96"/>
      <c r="C159" s="83">
        <v>3433</v>
      </c>
      <c r="D159" s="72"/>
      <c r="E159" s="119"/>
      <c r="F159" s="119"/>
      <c r="G159" s="119"/>
      <c r="H159" s="119"/>
      <c r="I159" s="119"/>
      <c r="J159" s="129"/>
      <c r="K159" s="129"/>
    </row>
    <row r="160" spans="1:11" x14ac:dyDescent="0.3">
      <c r="A160" s="94"/>
      <c r="B160" s="96">
        <v>37</v>
      </c>
      <c r="C160" s="83"/>
      <c r="D160" s="72"/>
      <c r="E160" s="119"/>
      <c r="F160" s="119"/>
      <c r="G160" s="119"/>
      <c r="H160" s="119"/>
      <c r="I160" s="119"/>
      <c r="J160" s="129"/>
      <c r="K160" s="129"/>
    </row>
    <row r="161" spans="1:11" x14ac:dyDescent="0.3">
      <c r="A161" s="94"/>
      <c r="B161" s="96"/>
      <c r="C161" s="83">
        <v>3722</v>
      </c>
      <c r="D161" s="72"/>
      <c r="E161" s="119"/>
      <c r="F161" s="119"/>
      <c r="G161" s="119"/>
      <c r="H161" s="119"/>
      <c r="I161" s="119"/>
      <c r="J161" s="129"/>
      <c r="K161" s="129"/>
    </row>
    <row r="162" spans="1:11" x14ac:dyDescent="0.3">
      <c r="A162" s="94">
        <v>4</v>
      </c>
      <c r="B162" s="96"/>
      <c r="C162" s="83"/>
      <c r="D162" s="72"/>
      <c r="E162" s="119"/>
      <c r="F162" s="119"/>
      <c r="G162" s="119"/>
      <c r="H162" s="121"/>
      <c r="I162" s="121"/>
      <c r="J162" s="129"/>
      <c r="K162" s="129"/>
    </row>
    <row r="163" spans="1:11" x14ac:dyDescent="0.3">
      <c r="A163" s="94"/>
      <c r="B163" s="96">
        <v>42</v>
      </c>
      <c r="C163" s="83"/>
      <c r="D163" s="72"/>
      <c r="E163" s="119"/>
      <c r="F163" s="119"/>
      <c r="G163" s="119"/>
      <c r="H163" s="119">
        <v>544.38</v>
      </c>
      <c r="I163" s="119"/>
      <c r="J163" s="129">
        <f t="shared" si="5"/>
        <v>0</v>
      </c>
      <c r="K163" s="129"/>
    </row>
    <row r="164" spans="1:11" x14ac:dyDescent="0.3">
      <c r="A164" s="94"/>
      <c r="B164" s="96"/>
      <c r="C164" s="83">
        <v>4221</v>
      </c>
      <c r="D164" s="72"/>
      <c r="E164" s="119"/>
      <c r="F164" s="119"/>
      <c r="G164" s="119"/>
      <c r="H164" s="119"/>
      <c r="I164" s="119">
        <v>544.38</v>
      </c>
      <c r="J164" s="129"/>
      <c r="K164" s="129"/>
    </row>
    <row r="165" spans="1:11" x14ac:dyDescent="0.3">
      <c r="A165" s="94"/>
      <c r="B165" s="96"/>
      <c r="C165" s="83">
        <v>4241</v>
      </c>
      <c r="D165" s="72"/>
      <c r="E165" s="119"/>
      <c r="F165" s="119"/>
      <c r="G165" s="119"/>
      <c r="H165" s="119"/>
      <c r="I165" s="119"/>
      <c r="J165" s="129"/>
      <c r="K165" s="129"/>
    </row>
    <row r="166" spans="1:11" ht="26.65" x14ac:dyDescent="0.3">
      <c r="A166" s="78">
        <v>9257</v>
      </c>
      <c r="B166" s="96"/>
      <c r="C166" s="83"/>
      <c r="D166" s="72" t="s">
        <v>97</v>
      </c>
      <c r="E166" s="119"/>
      <c r="F166" s="119"/>
      <c r="G166" s="119"/>
      <c r="H166" s="119"/>
      <c r="I166" s="119"/>
      <c r="J166" s="129"/>
      <c r="K166" s="129"/>
    </row>
    <row r="167" spans="1:11" x14ac:dyDescent="0.3">
      <c r="A167" s="94">
        <v>3</v>
      </c>
      <c r="B167" s="96"/>
      <c r="C167" s="83"/>
      <c r="D167" s="72" t="s">
        <v>5</v>
      </c>
      <c r="E167" s="119"/>
      <c r="F167" s="119"/>
      <c r="G167" s="119"/>
      <c r="H167" s="119">
        <v>2003.63</v>
      </c>
      <c r="I167" s="119"/>
      <c r="J167" s="129">
        <f t="shared" si="5"/>
        <v>0</v>
      </c>
      <c r="K167" s="129"/>
    </row>
    <row r="168" spans="1:11" x14ac:dyDescent="0.3">
      <c r="A168" s="94"/>
      <c r="B168" s="96">
        <v>3221</v>
      </c>
      <c r="C168" s="83"/>
      <c r="D168" s="72" t="s">
        <v>16</v>
      </c>
      <c r="E168" s="119"/>
      <c r="F168" s="119"/>
      <c r="G168" s="119"/>
      <c r="H168" s="119"/>
      <c r="I168" s="19">
        <v>1179</v>
      </c>
      <c r="J168" s="129"/>
      <c r="K168" s="129"/>
    </row>
    <row r="169" spans="1:11" x14ac:dyDescent="0.3">
      <c r="A169" s="94"/>
      <c r="B169" s="96">
        <v>3299</v>
      </c>
      <c r="C169" s="83"/>
      <c r="D169" s="72"/>
      <c r="E169" s="119"/>
      <c r="F169" s="119"/>
      <c r="G169" s="119"/>
      <c r="H169" s="119"/>
      <c r="I169" s="19">
        <v>732.28</v>
      </c>
      <c r="J169" s="129"/>
      <c r="K169" s="129"/>
    </row>
    <row r="170" spans="1:11" x14ac:dyDescent="0.3">
      <c r="A170" s="94">
        <v>4</v>
      </c>
      <c r="B170" s="96"/>
      <c r="C170" s="83"/>
      <c r="D170" s="72"/>
      <c r="E170" s="119"/>
      <c r="F170" s="119"/>
      <c r="G170" s="119"/>
      <c r="H170" s="119"/>
      <c r="I170" s="119"/>
      <c r="J170" s="129"/>
      <c r="K170" s="129"/>
    </row>
    <row r="171" spans="1:11" x14ac:dyDescent="0.3">
      <c r="A171" s="94"/>
      <c r="B171" s="96">
        <v>42</v>
      </c>
      <c r="C171" s="83"/>
      <c r="D171" s="72"/>
      <c r="E171" s="125"/>
      <c r="F171" s="119"/>
      <c r="G171" s="119"/>
      <c r="H171" s="119"/>
      <c r="I171" s="119"/>
      <c r="J171" s="129"/>
      <c r="K171" s="129"/>
    </row>
    <row r="172" spans="1:11" x14ac:dyDescent="0.3">
      <c r="A172" s="94"/>
      <c r="B172" s="96"/>
      <c r="C172" s="83">
        <v>4221</v>
      </c>
      <c r="D172" s="72" t="s">
        <v>121</v>
      </c>
      <c r="E172" s="119">
        <v>439</v>
      </c>
      <c r="F172" s="119"/>
      <c r="G172" s="119"/>
      <c r="H172" s="119"/>
      <c r="I172" s="125"/>
      <c r="J172" s="129"/>
      <c r="K172" s="129">
        <f t="shared" si="7"/>
        <v>0</v>
      </c>
    </row>
    <row r="173" spans="1:11" x14ac:dyDescent="0.3">
      <c r="A173" s="94"/>
      <c r="B173" s="96"/>
      <c r="C173" s="83">
        <v>4241</v>
      </c>
      <c r="D173" s="72"/>
      <c r="E173" s="119"/>
      <c r="F173" s="119"/>
      <c r="G173" s="119"/>
      <c r="H173" s="119"/>
      <c r="I173" s="119"/>
      <c r="J173" s="129"/>
      <c r="K173" s="129"/>
    </row>
    <row r="174" spans="1:11" x14ac:dyDescent="0.3">
      <c r="A174" s="192">
        <v>57</v>
      </c>
      <c r="B174" s="193"/>
      <c r="C174" s="194"/>
      <c r="D174" s="75"/>
      <c r="E174" s="119"/>
      <c r="F174" s="119"/>
      <c r="G174" s="119"/>
      <c r="H174" s="119"/>
      <c r="I174" s="119"/>
      <c r="J174" s="129"/>
      <c r="K174" s="129"/>
    </row>
    <row r="175" spans="1:11" x14ac:dyDescent="0.3">
      <c r="A175" s="103">
        <v>4</v>
      </c>
      <c r="B175" s="82"/>
      <c r="C175" s="83"/>
      <c r="D175" s="72" t="s">
        <v>59</v>
      </c>
      <c r="E175" s="119"/>
      <c r="F175" s="119"/>
      <c r="G175" s="119"/>
      <c r="H175" s="119"/>
      <c r="I175" s="119"/>
      <c r="J175" s="129"/>
      <c r="K175" s="129"/>
    </row>
    <row r="176" spans="1:11" ht="39.950000000000003" x14ac:dyDescent="0.3">
      <c r="A176" s="104"/>
      <c r="B176" s="82">
        <v>42</v>
      </c>
      <c r="C176" s="83"/>
      <c r="D176" s="72" t="s">
        <v>23</v>
      </c>
      <c r="E176" s="119"/>
      <c r="F176" s="119"/>
      <c r="G176" s="144"/>
      <c r="I176" s="144"/>
      <c r="J176" s="129"/>
      <c r="K176" s="129"/>
    </row>
    <row r="177" spans="1:11" x14ac:dyDescent="0.3">
      <c r="A177" s="104"/>
      <c r="B177" s="82"/>
      <c r="C177" s="83">
        <v>4221</v>
      </c>
      <c r="D177" s="72"/>
      <c r="E177" s="119"/>
      <c r="F177" s="119"/>
      <c r="G177" s="144"/>
      <c r="H177" s="144"/>
      <c r="I177" s="119"/>
      <c r="J177" s="129"/>
      <c r="K177" s="129"/>
    </row>
    <row r="178" spans="1:11" x14ac:dyDescent="0.3">
      <c r="A178" s="104"/>
      <c r="B178" s="82"/>
      <c r="C178" s="83">
        <v>4241</v>
      </c>
      <c r="D178" s="72"/>
      <c r="E178" s="125"/>
      <c r="F178" s="119"/>
      <c r="G178" s="144"/>
      <c r="H178" s="144"/>
      <c r="I178" s="119"/>
      <c r="J178" s="129"/>
      <c r="K178" s="129"/>
    </row>
    <row r="179" spans="1:11" s="137" customFormat="1" x14ac:dyDescent="0.3">
      <c r="A179" s="208">
        <v>41</v>
      </c>
      <c r="B179" s="209"/>
      <c r="C179" s="210"/>
      <c r="D179" s="138"/>
      <c r="E179" s="125"/>
      <c r="F179" s="125"/>
      <c r="G179" s="125"/>
      <c r="H179" s="125"/>
      <c r="I179" s="125"/>
      <c r="J179" s="129"/>
      <c r="K179" s="129"/>
    </row>
    <row r="180" spans="1:11" s="137" customFormat="1" x14ac:dyDescent="0.3">
      <c r="A180" s="139">
        <v>4</v>
      </c>
      <c r="B180" s="140"/>
      <c r="C180" s="141"/>
      <c r="D180" s="142"/>
      <c r="E180" s="125"/>
      <c r="F180" s="125"/>
      <c r="G180" s="125"/>
      <c r="H180" s="125"/>
      <c r="I180" s="125"/>
      <c r="J180" s="129"/>
      <c r="K180" s="129"/>
    </row>
    <row r="181" spans="1:11" s="137" customFormat="1" ht="39.950000000000003" x14ac:dyDescent="0.3">
      <c r="A181" s="143"/>
      <c r="B181" s="140">
        <v>42</v>
      </c>
      <c r="C181" s="141"/>
      <c r="D181" s="142" t="s">
        <v>23</v>
      </c>
      <c r="E181" s="125"/>
      <c r="F181" s="125"/>
      <c r="G181" s="149"/>
      <c r="H181" s="149"/>
      <c r="I181" s="125"/>
      <c r="J181" s="129"/>
      <c r="K181" s="129"/>
    </row>
    <row r="182" spans="1:11" s="137" customFormat="1" x14ac:dyDescent="0.3">
      <c r="A182" s="143"/>
      <c r="B182" s="140"/>
      <c r="C182" s="141">
        <v>4221</v>
      </c>
      <c r="D182" s="142"/>
      <c r="E182" s="125"/>
      <c r="F182" s="125"/>
      <c r="G182" s="149"/>
      <c r="H182" s="149"/>
      <c r="I182" s="125"/>
      <c r="J182" s="129"/>
      <c r="K182" s="129"/>
    </row>
    <row r="183" spans="1:11" s="137" customFormat="1" x14ac:dyDescent="0.3">
      <c r="A183" s="143"/>
      <c r="B183" s="140"/>
      <c r="C183" s="141">
        <v>4227</v>
      </c>
      <c r="D183" s="142"/>
      <c r="E183" s="125">
        <v>279.89999999999998</v>
      </c>
      <c r="F183" s="125"/>
      <c r="G183" s="149"/>
      <c r="H183" s="149"/>
      <c r="I183" s="125"/>
      <c r="J183" s="129"/>
      <c r="K183" s="129">
        <f t="shared" si="7"/>
        <v>0</v>
      </c>
    </row>
    <row r="184" spans="1:11" s="137" customFormat="1" ht="39.950000000000003" x14ac:dyDescent="0.3">
      <c r="A184" s="205" t="s">
        <v>134</v>
      </c>
      <c r="B184" s="206"/>
      <c r="C184" s="207"/>
      <c r="D184" s="65" t="s">
        <v>135</v>
      </c>
      <c r="E184" s="119"/>
      <c r="F184" s="119"/>
      <c r="G184" s="119"/>
      <c r="H184" s="119"/>
      <c r="I184" s="119"/>
      <c r="J184" s="129"/>
      <c r="K184" s="129"/>
    </row>
    <row r="185" spans="1:11" x14ac:dyDescent="0.3">
      <c r="A185" s="192">
        <v>57</v>
      </c>
      <c r="B185" s="193"/>
      <c r="C185" s="194"/>
      <c r="D185" s="75"/>
      <c r="E185" s="119"/>
      <c r="F185" s="119"/>
      <c r="G185" s="119"/>
      <c r="H185" s="119"/>
      <c r="I185" s="119"/>
      <c r="J185" s="129"/>
      <c r="K185" s="129"/>
    </row>
    <row r="186" spans="1:11" x14ac:dyDescent="0.3">
      <c r="A186" s="103">
        <v>4</v>
      </c>
      <c r="B186" s="82"/>
      <c r="C186" s="83"/>
      <c r="D186" s="72" t="s">
        <v>59</v>
      </c>
      <c r="E186" s="119"/>
      <c r="F186" s="119"/>
      <c r="G186" s="119"/>
      <c r="H186" s="119"/>
      <c r="I186" s="119"/>
      <c r="J186" s="129"/>
      <c r="K186" s="129"/>
    </row>
    <row r="187" spans="1:11" ht="39.950000000000003" x14ac:dyDescent="0.3">
      <c r="A187" s="104"/>
      <c r="B187" s="82">
        <v>42</v>
      </c>
      <c r="C187" s="83"/>
      <c r="D187" s="72" t="s">
        <v>23</v>
      </c>
      <c r="E187" s="119"/>
      <c r="F187" s="119"/>
      <c r="G187" s="144">
        <v>6272.2</v>
      </c>
      <c r="H187" s="144">
        <v>6200</v>
      </c>
      <c r="I187" s="144"/>
      <c r="J187" s="129">
        <f t="shared" ref="J187:J231" si="8">I187/H187*100</f>
        <v>0</v>
      </c>
      <c r="K187" s="129"/>
    </row>
    <row r="188" spans="1:11" x14ac:dyDescent="0.3">
      <c r="A188" s="104"/>
      <c r="B188" s="82"/>
      <c r="C188" s="83">
        <v>4221</v>
      </c>
      <c r="D188" s="72"/>
      <c r="E188" s="119"/>
      <c r="F188" s="119"/>
      <c r="G188" s="144"/>
      <c r="H188" s="144"/>
      <c r="I188" s="119"/>
      <c r="J188" s="129"/>
      <c r="K188" s="129"/>
    </row>
    <row r="189" spans="1:11" x14ac:dyDescent="0.3">
      <c r="A189" s="104"/>
      <c r="B189" s="82"/>
      <c r="C189" s="83">
        <v>4241</v>
      </c>
      <c r="D189" s="72"/>
      <c r="E189" s="119"/>
      <c r="F189" s="119"/>
      <c r="G189" s="144"/>
      <c r="H189" s="144"/>
      <c r="I189" s="119"/>
      <c r="J189" s="129"/>
      <c r="K189" s="129"/>
    </row>
    <row r="190" spans="1:11" x14ac:dyDescent="0.3">
      <c r="A190" s="208">
        <v>41</v>
      </c>
      <c r="B190" s="209"/>
      <c r="C190" s="210"/>
      <c r="D190" s="138"/>
      <c r="E190" s="119"/>
      <c r="F190" s="125"/>
      <c r="G190" s="125"/>
      <c r="H190" s="125"/>
      <c r="I190" s="125"/>
      <c r="J190" s="129"/>
      <c r="K190" s="129"/>
    </row>
    <row r="191" spans="1:11" x14ac:dyDescent="0.3">
      <c r="A191" s="139">
        <v>4</v>
      </c>
      <c r="B191" s="140"/>
      <c r="C191" s="141"/>
      <c r="D191" s="142"/>
      <c r="E191" s="119"/>
      <c r="F191" s="125"/>
      <c r="G191" s="125"/>
      <c r="H191" s="125"/>
      <c r="I191" s="125"/>
      <c r="J191" s="129"/>
      <c r="K191" s="129"/>
    </row>
    <row r="192" spans="1:11" ht="39.950000000000003" x14ac:dyDescent="0.3">
      <c r="A192" s="143"/>
      <c r="B192" s="140">
        <v>42</v>
      </c>
      <c r="C192" s="141"/>
      <c r="D192" s="142" t="s">
        <v>23</v>
      </c>
      <c r="E192" s="119"/>
      <c r="F192" s="125"/>
      <c r="G192" s="149">
        <v>2769.89</v>
      </c>
      <c r="H192" s="149"/>
      <c r="I192" s="149"/>
      <c r="J192" s="129"/>
      <c r="K192" s="129"/>
    </row>
    <row r="193" spans="1:11" x14ac:dyDescent="0.3">
      <c r="A193" s="143"/>
      <c r="B193" s="140"/>
      <c r="C193" s="141">
        <v>4221</v>
      </c>
      <c r="D193" s="142"/>
      <c r="E193" s="119"/>
      <c r="F193" s="125"/>
      <c r="G193" s="149"/>
      <c r="H193" s="149"/>
      <c r="I193" s="125"/>
      <c r="J193" s="129"/>
      <c r="K193" s="129"/>
    </row>
    <row r="194" spans="1:11" x14ac:dyDescent="0.3">
      <c r="A194" s="143"/>
      <c r="B194" s="140"/>
      <c r="C194" s="141">
        <v>4227</v>
      </c>
      <c r="D194" s="142"/>
      <c r="E194" s="119"/>
      <c r="F194" s="125"/>
      <c r="G194" s="149"/>
      <c r="H194" s="149"/>
      <c r="I194" s="125"/>
      <c r="J194" s="129"/>
      <c r="K194" s="129"/>
    </row>
    <row r="195" spans="1:11" x14ac:dyDescent="0.3">
      <c r="A195" s="143"/>
      <c r="B195" s="140"/>
      <c r="C195" s="141">
        <v>4241</v>
      </c>
      <c r="D195" s="142"/>
      <c r="E195" s="119"/>
      <c r="F195" s="125"/>
      <c r="G195" s="149"/>
      <c r="H195" s="149"/>
      <c r="I195" s="125"/>
      <c r="J195" s="129"/>
      <c r="K195" s="129"/>
    </row>
    <row r="196" spans="1:11" x14ac:dyDescent="0.3">
      <c r="A196" s="143"/>
      <c r="B196" s="140"/>
      <c r="C196" s="141">
        <v>4241</v>
      </c>
      <c r="D196" s="142"/>
      <c r="E196" s="119"/>
      <c r="F196" s="125"/>
      <c r="G196" s="149"/>
      <c r="H196" s="149"/>
      <c r="I196" s="125"/>
      <c r="J196" s="129"/>
      <c r="K196" s="129"/>
    </row>
    <row r="197" spans="1:11" ht="26.65" x14ac:dyDescent="0.3">
      <c r="A197" s="205" t="s">
        <v>87</v>
      </c>
      <c r="B197" s="206"/>
      <c r="C197" s="207"/>
      <c r="D197" s="65" t="s">
        <v>88</v>
      </c>
      <c r="E197" s="125"/>
      <c r="F197" s="119"/>
      <c r="G197" s="119"/>
      <c r="H197" s="119"/>
      <c r="I197" s="119"/>
      <c r="J197" s="129"/>
      <c r="K197" s="129"/>
    </row>
    <row r="198" spans="1:11" ht="26.65" x14ac:dyDescent="0.3">
      <c r="A198" s="189" t="s">
        <v>138</v>
      </c>
      <c r="B198" s="190"/>
      <c r="C198" s="191"/>
      <c r="D198" s="66" t="s">
        <v>139</v>
      </c>
      <c r="E198" s="119"/>
      <c r="F198" s="119"/>
      <c r="G198" s="119"/>
      <c r="H198" s="119"/>
      <c r="I198" s="119"/>
      <c r="J198" s="129"/>
      <c r="K198" s="129"/>
    </row>
    <row r="199" spans="1:11" x14ac:dyDescent="0.3">
      <c r="A199" s="192">
        <v>11</v>
      </c>
      <c r="B199" s="193"/>
      <c r="C199" s="194"/>
      <c r="D199" s="67" t="s">
        <v>58</v>
      </c>
      <c r="E199" s="119"/>
      <c r="F199" s="119"/>
      <c r="G199" s="119"/>
      <c r="H199" s="119"/>
      <c r="I199" s="119"/>
      <c r="J199" s="129"/>
      <c r="K199" s="129"/>
    </row>
    <row r="200" spans="1:11" x14ac:dyDescent="0.3">
      <c r="A200" s="81">
        <v>3</v>
      </c>
      <c r="B200" s="82"/>
      <c r="C200" s="83"/>
      <c r="D200" s="67" t="s">
        <v>5</v>
      </c>
      <c r="E200" s="119"/>
      <c r="F200" s="119"/>
      <c r="G200" s="119"/>
      <c r="H200" s="119"/>
      <c r="I200" s="121"/>
      <c r="J200" s="129"/>
      <c r="K200" s="129"/>
    </row>
    <row r="201" spans="1:11" x14ac:dyDescent="0.3">
      <c r="A201" s="81"/>
      <c r="B201" s="82">
        <v>32</v>
      </c>
      <c r="C201" s="83"/>
      <c r="D201" s="67" t="s">
        <v>16</v>
      </c>
      <c r="E201" s="119"/>
      <c r="F201" s="144"/>
      <c r="G201" s="144"/>
      <c r="H201" s="144"/>
      <c r="I201" s="144"/>
      <c r="J201" s="129"/>
      <c r="K201" s="129"/>
    </row>
    <row r="202" spans="1:11" x14ac:dyDescent="0.3">
      <c r="A202" s="81"/>
      <c r="B202" s="82"/>
      <c r="C202" s="83">
        <v>3225</v>
      </c>
      <c r="D202" s="70"/>
      <c r="E202" s="119"/>
      <c r="F202" s="144"/>
      <c r="G202" s="144"/>
      <c r="H202" s="144"/>
      <c r="I202" s="119"/>
      <c r="J202" s="129"/>
      <c r="K202" s="129"/>
    </row>
    <row r="203" spans="1:11" x14ac:dyDescent="0.3">
      <c r="A203" s="81"/>
      <c r="B203" s="82"/>
      <c r="C203" s="83">
        <v>3299</v>
      </c>
      <c r="D203" s="70"/>
      <c r="E203" s="119"/>
      <c r="F203" s="119"/>
      <c r="G203" s="144"/>
      <c r="H203" s="144"/>
      <c r="I203" s="119"/>
      <c r="J203" s="129"/>
      <c r="K203" s="129"/>
    </row>
    <row r="204" spans="1:11" x14ac:dyDescent="0.3">
      <c r="A204" s="189" t="s">
        <v>89</v>
      </c>
      <c r="B204" s="190"/>
      <c r="C204" s="191"/>
      <c r="D204" s="66" t="s">
        <v>90</v>
      </c>
      <c r="E204" s="119"/>
      <c r="F204" s="119"/>
      <c r="G204" s="119"/>
      <c r="H204" s="119"/>
      <c r="I204" s="119"/>
      <c r="J204" s="129"/>
      <c r="K204" s="129"/>
    </row>
    <row r="205" spans="1:11" x14ac:dyDescent="0.3">
      <c r="A205" s="192">
        <v>11</v>
      </c>
      <c r="B205" s="193"/>
      <c r="C205" s="194"/>
      <c r="D205" s="67" t="s">
        <v>58</v>
      </c>
      <c r="E205" s="119"/>
      <c r="F205" s="119"/>
      <c r="G205" s="119"/>
      <c r="H205" s="119"/>
      <c r="I205" s="119"/>
      <c r="J205" s="129"/>
      <c r="K205" s="129"/>
    </row>
    <row r="206" spans="1:11" x14ac:dyDescent="0.3">
      <c r="A206" s="81">
        <v>3</v>
      </c>
      <c r="B206" s="82"/>
      <c r="C206" s="83"/>
      <c r="D206" s="67" t="s">
        <v>5</v>
      </c>
      <c r="E206" s="121">
        <f>SUM(E208:E210,E212)</f>
        <v>66716.719999999987</v>
      </c>
      <c r="F206" s="119"/>
      <c r="G206" s="119"/>
      <c r="H206" s="119"/>
      <c r="I206" s="121">
        <f>SUM(I207,I211)</f>
        <v>103618.95</v>
      </c>
      <c r="J206" s="129"/>
      <c r="K206" s="129">
        <f t="shared" ref="K206:K242" si="9">I206/E206*100</f>
        <v>155.31181688788061</v>
      </c>
    </row>
    <row r="207" spans="1:11" ht="26.65" x14ac:dyDescent="0.3">
      <c r="A207" s="81"/>
      <c r="B207" s="82">
        <v>31</v>
      </c>
      <c r="C207" s="83"/>
      <c r="D207" s="67" t="s">
        <v>6</v>
      </c>
      <c r="E207" s="144">
        <f>SUM(E208:E210)</f>
        <v>65714.459999999992</v>
      </c>
      <c r="F207" s="119"/>
      <c r="G207" s="144"/>
      <c r="H207" s="144">
        <v>192073.33</v>
      </c>
      <c r="I207" s="144">
        <v>102990.26</v>
      </c>
      <c r="J207" s="129">
        <f t="shared" si="8"/>
        <v>53.620281378992075</v>
      </c>
      <c r="K207" s="129">
        <f t="shared" si="9"/>
        <v>156.72389303663152</v>
      </c>
    </row>
    <row r="208" spans="1:11" x14ac:dyDescent="0.3">
      <c r="A208" s="81"/>
      <c r="B208" s="82"/>
      <c r="C208" s="83">
        <v>3111</v>
      </c>
      <c r="D208" s="67"/>
      <c r="E208" s="119">
        <v>54948.03</v>
      </c>
      <c r="F208" s="119"/>
      <c r="G208" s="144"/>
      <c r="H208" s="144"/>
      <c r="I208" s="119">
        <v>86000.08</v>
      </c>
      <c r="J208" s="129"/>
      <c r="K208" s="129">
        <f t="shared" si="9"/>
        <v>156.51167111905559</v>
      </c>
    </row>
    <row r="209" spans="1:11" x14ac:dyDescent="0.3">
      <c r="A209" s="81"/>
      <c r="B209" s="82"/>
      <c r="C209" s="83">
        <v>3121</v>
      </c>
      <c r="D209" s="67"/>
      <c r="E209" s="119">
        <v>1700</v>
      </c>
      <c r="F209" s="119"/>
      <c r="G209" s="144"/>
      <c r="H209" s="144"/>
      <c r="I209" s="119">
        <v>2800</v>
      </c>
      <c r="J209" s="129"/>
      <c r="K209" s="129">
        <f t="shared" si="9"/>
        <v>164.70588235294116</v>
      </c>
    </row>
    <row r="210" spans="1:11" x14ac:dyDescent="0.3">
      <c r="A210" s="81"/>
      <c r="B210" s="82"/>
      <c r="C210" s="83">
        <v>3132</v>
      </c>
      <c r="D210" s="67"/>
      <c r="E210" s="119">
        <v>9066.43</v>
      </c>
      <c r="F210" s="119"/>
      <c r="G210" s="144"/>
      <c r="H210" s="144"/>
      <c r="I210" s="119">
        <v>14190.18</v>
      </c>
      <c r="J210" s="129"/>
      <c r="K210" s="129">
        <f t="shared" si="9"/>
        <v>156.51342369598618</v>
      </c>
    </row>
    <row r="211" spans="1:11" x14ac:dyDescent="0.3">
      <c r="A211" s="81"/>
      <c r="B211" s="82">
        <v>32</v>
      </c>
      <c r="C211" s="83"/>
      <c r="D211" s="67" t="s">
        <v>16</v>
      </c>
      <c r="E211" s="144">
        <v>1002.26</v>
      </c>
      <c r="F211" s="144"/>
      <c r="G211" s="144"/>
      <c r="H211" s="144">
        <v>1505.05</v>
      </c>
      <c r="I211" s="144">
        <v>628.69000000000005</v>
      </c>
      <c r="J211" s="129">
        <f t="shared" si="8"/>
        <v>41.772034151689319</v>
      </c>
      <c r="K211" s="129">
        <f t="shared" si="9"/>
        <v>62.727236445632869</v>
      </c>
    </row>
    <row r="212" spans="1:11" x14ac:dyDescent="0.3">
      <c r="A212" s="81"/>
      <c r="B212" s="82"/>
      <c r="C212" s="83">
        <v>3212</v>
      </c>
      <c r="D212" s="70"/>
      <c r="E212" s="119">
        <v>1002.26</v>
      </c>
      <c r="F212" s="119"/>
      <c r="G212" s="144"/>
      <c r="H212" s="144"/>
      <c r="I212" s="119">
        <v>628.69000000000005</v>
      </c>
      <c r="J212" s="129"/>
      <c r="K212" s="129">
        <f t="shared" si="9"/>
        <v>62.727236445632869</v>
      </c>
    </row>
    <row r="213" spans="1:11" ht="39.950000000000003" x14ac:dyDescent="0.3">
      <c r="A213" s="189" t="s">
        <v>91</v>
      </c>
      <c r="B213" s="190"/>
      <c r="C213" s="191"/>
      <c r="D213" s="69" t="s">
        <v>92</v>
      </c>
      <c r="E213" s="119"/>
      <c r="F213" s="119"/>
      <c r="G213" s="119"/>
      <c r="H213" s="119"/>
      <c r="I213" s="119"/>
      <c r="J213" s="129"/>
      <c r="K213" s="129"/>
    </row>
    <row r="214" spans="1:11" x14ac:dyDescent="0.3">
      <c r="A214" s="192">
        <v>11</v>
      </c>
      <c r="B214" s="193"/>
      <c r="C214" s="194"/>
      <c r="D214" s="70" t="s">
        <v>58</v>
      </c>
      <c r="E214" s="119"/>
      <c r="F214" s="119"/>
      <c r="G214" s="119"/>
      <c r="H214" s="119"/>
      <c r="I214" s="119"/>
      <c r="J214" s="129"/>
      <c r="K214" s="129"/>
    </row>
    <row r="215" spans="1:11" x14ac:dyDescent="0.3">
      <c r="A215" s="81">
        <v>3</v>
      </c>
      <c r="B215" s="82"/>
      <c r="C215" s="83"/>
      <c r="D215" s="71" t="s">
        <v>5</v>
      </c>
      <c r="E215" s="119"/>
      <c r="F215" s="119"/>
      <c r="G215" s="119"/>
      <c r="H215" s="119"/>
      <c r="I215" s="119"/>
      <c r="J215" s="129"/>
      <c r="K215" s="129"/>
    </row>
    <row r="216" spans="1:11" ht="53.25" x14ac:dyDescent="0.3">
      <c r="A216" s="105"/>
      <c r="B216" s="82">
        <v>37</v>
      </c>
      <c r="C216" s="83"/>
      <c r="D216" s="72" t="s">
        <v>85</v>
      </c>
      <c r="E216" s="119">
        <v>70</v>
      </c>
      <c r="F216" s="119"/>
      <c r="G216" s="144"/>
      <c r="H216" s="144">
        <v>84000</v>
      </c>
      <c r="I216" s="149"/>
      <c r="J216" s="129">
        <f t="shared" si="8"/>
        <v>0</v>
      </c>
      <c r="K216" s="129">
        <f t="shared" si="9"/>
        <v>0</v>
      </c>
    </row>
    <row r="217" spans="1:11" x14ac:dyDescent="0.3">
      <c r="A217" s="105"/>
      <c r="B217" s="151"/>
      <c r="C217" s="152">
        <v>3722</v>
      </c>
      <c r="D217" s="72"/>
      <c r="E217" s="119"/>
      <c r="F217" s="119"/>
      <c r="G217" s="144"/>
      <c r="H217" s="144"/>
      <c r="I217" s="119"/>
      <c r="J217" s="129"/>
      <c r="K217" s="129"/>
    </row>
    <row r="218" spans="1:11" ht="26.65" x14ac:dyDescent="0.3">
      <c r="A218" s="214" t="s">
        <v>93</v>
      </c>
      <c r="B218" s="215"/>
      <c r="C218" s="216"/>
      <c r="D218" s="76" t="s">
        <v>94</v>
      </c>
      <c r="E218" s="119"/>
      <c r="F218" s="119"/>
      <c r="G218" s="119"/>
      <c r="H218" s="119"/>
      <c r="I218" s="119"/>
      <c r="J218" s="129"/>
      <c r="K218" s="129"/>
    </row>
    <row r="219" spans="1:11" s="137" customFormat="1" x14ac:dyDescent="0.3">
      <c r="A219" s="106">
        <v>11</v>
      </c>
      <c r="B219" s="107"/>
      <c r="C219" s="108"/>
      <c r="D219" s="77"/>
      <c r="E219" s="119"/>
      <c r="F219" s="119"/>
      <c r="G219" s="119"/>
      <c r="H219" s="119"/>
      <c r="I219" s="119"/>
      <c r="J219" s="129"/>
      <c r="K219" s="129"/>
    </row>
    <row r="220" spans="1:11" x14ac:dyDescent="0.3">
      <c r="A220" s="103"/>
      <c r="B220" s="82">
        <v>32</v>
      </c>
      <c r="C220" s="108"/>
      <c r="D220" s="67" t="s">
        <v>16</v>
      </c>
      <c r="E220" s="119"/>
      <c r="F220" s="119"/>
      <c r="G220" s="144"/>
      <c r="H220" s="144">
        <v>3500</v>
      </c>
      <c r="I220" s="144">
        <v>891.52</v>
      </c>
      <c r="J220" s="129">
        <f t="shared" si="8"/>
        <v>25.472000000000001</v>
      </c>
      <c r="K220" s="129"/>
    </row>
    <row r="221" spans="1:11" x14ac:dyDescent="0.3">
      <c r="A221" s="103"/>
      <c r="B221" s="151"/>
      <c r="C221" s="154">
        <v>3222</v>
      </c>
      <c r="D221" s="155"/>
      <c r="E221" s="119"/>
      <c r="F221" s="119"/>
      <c r="G221" s="119"/>
      <c r="H221" s="119"/>
      <c r="I221" s="119">
        <v>891.52</v>
      </c>
      <c r="J221" s="129"/>
      <c r="K221" s="129"/>
    </row>
    <row r="222" spans="1:11" x14ac:dyDescent="0.3">
      <c r="A222" s="103"/>
      <c r="B222" s="151"/>
      <c r="C222" s="154">
        <v>3299</v>
      </c>
      <c r="D222" s="155"/>
      <c r="E222" s="119"/>
      <c r="F222" s="119"/>
      <c r="G222" s="119"/>
      <c r="H222" s="119"/>
      <c r="I222" s="119"/>
      <c r="J222" s="129"/>
      <c r="K222" s="129"/>
    </row>
    <row r="223" spans="1:11" x14ac:dyDescent="0.3">
      <c r="A223" s="103"/>
      <c r="B223" s="151"/>
      <c r="C223" s="154">
        <v>3225</v>
      </c>
      <c r="D223" s="155"/>
      <c r="E223" s="119"/>
      <c r="F223" s="119"/>
      <c r="G223" s="119"/>
      <c r="H223" s="119"/>
      <c r="I223" s="119"/>
      <c r="J223" s="129"/>
      <c r="K223" s="129"/>
    </row>
    <row r="224" spans="1:11" x14ac:dyDescent="0.3">
      <c r="A224" s="103"/>
      <c r="B224" s="151"/>
      <c r="C224" s="108"/>
      <c r="D224" s="72"/>
      <c r="E224" s="119"/>
      <c r="F224" s="119"/>
      <c r="G224" s="144"/>
      <c r="H224" s="144"/>
      <c r="I224" s="119"/>
      <c r="J224" s="129"/>
      <c r="K224" s="129"/>
    </row>
    <row r="225" spans="1:11" x14ac:dyDescent="0.3">
      <c r="A225" s="109"/>
      <c r="B225" s="82">
        <v>32</v>
      </c>
      <c r="C225" s="108"/>
      <c r="D225" s="67" t="s">
        <v>16</v>
      </c>
      <c r="E225" s="119"/>
      <c r="F225" s="119"/>
      <c r="G225" s="119"/>
      <c r="H225" s="119"/>
      <c r="I225" s="119"/>
      <c r="J225" s="129"/>
      <c r="K225" s="129"/>
    </row>
    <row r="226" spans="1:11" x14ac:dyDescent="0.3">
      <c r="A226" s="109">
        <v>5402</v>
      </c>
      <c r="B226" s="107"/>
      <c r="C226" s="108"/>
      <c r="D226" s="72" t="s">
        <v>54</v>
      </c>
      <c r="E226" s="119"/>
      <c r="F226" s="119"/>
      <c r="G226" s="119"/>
      <c r="H226" s="119"/>
      <c r="I226" s="119"/>
      <c r="J226" s="129"/>
      <c r="K226" s="129"/>
    </row>
    <row r="227" spans="1:11" x14ac:dyDescent="0.3">
      <c r="A227" s="106"/>
      <c r="B227" s="110">
        <v>32</v>
      </c>
      <c r="C227" s="108"/>
      <c r="D227" s="72" t="s">
        <v>16</v>
      </c>
      <c r="E227" s="119"/>
      <c r="F227" s="119"/>
      <c r="G227" s="144"/>
      <c r="H227" s="144">
        <v>12500</v>
      </c>
      <c r="I227" s="121">
        <v>4294.1099999999997</v>
      </c>
      <c r="J227" s="129">
        <f t="shared" si="8"/>
        <v>34.352879999999999</v>
      </c>
      <c r="K227" s="129"/>
    </row>
    <row r="228" spans="1:11" x14ac:dyDescent="0.3">
      <c r="A228" s="106"/>
      <c r="B228" s="110"/>
      <c r="C228" s="152">
        <v>3222</v>
      </c>
      <c r="D228" s="72"/>
      <c r="E228" s="119">
        <v>6266.44</v>
      </c>
      <c r="F228" s="119"/>
      <c r="G228" s="119"/>
      <c r="H228" s="119"/>
      <c r="I228" s="125">
        <v>4294.1099999999997</v>
      </c>
      <c r="J228" s="129"/>
      <c r="K228" s="129">
        <f t="shared" si="9"/>
        <v>68.525510497188193</v>
      </c>
    </row>
    <row r="229" spans="1:11" x14ac:dyDescent="0.3">
      <c r="A229" s="106"/>
      <c r="B229" s="110"/>
      <c r="C229" s="152">
        <v>3222</v>
      </c>
      <c r="D229" s="72"/>
      <c r="E229" s="119"/>
      <c r="F229" s="119"/>
      <c r="G229" s="119"/>
      <c r="H229" s="119"/>
      <c r="I229" s="119"/>
      <c r="J229" s="129"/>
      <c r="K229" s="129"/>
    </row>
    <row r="230" spans="1:11" x14ac:dyDescent="0.3">
      <c r="A230" s="109">
        <v>51</v>
      </c>
      <c r="B230" s="107"/>
      <c r="C230" s="108"/>
      <c r="D230" s="72" t="s">
        <v>95</v>
      </c>
      <c r="E230" s="119"/>
      <c r="F230" s="119"/>
      <c r="G230" s="119"/>
      <c r="H230" s="119"/>
      <c r="I230" s="119"/>
      <c r="J230" s="129"/>
      <c r="K230" s="129"/>
    </row>
    <row r="231" spans="1:11" x14ac:dyDescent="0.3">
      <c r="A231" s="105"/>
      <c r="B231" s="107">
        <v>32</v>
      </c>
      <c r="C231" s="108"/>
      <c r="D231" s="72" t="s">
        <v>5</v>
      </c>
      <c r="E231" s="119"/>
      <c r="F231" s="119"/>
      <c r="G231" s="119"/>
      <c r="H231" s="144">
        <v>1650</v>
      </c>
      <c r="I231" s="119">
        <v>757.79</v>
      </c>
      <c r="J231" s="129">
        <f t="shared" si="8"/>
        <v>45.926666666666662</v>
      </c>
      <c r="K231" s="129"/>
    </row>
    <row r="232" spans="1:11" x14ac:dyDescent="0.3">
      <c r="A232" s="111"/>
      <c r="B232" s="112"/>
      <c r="C232" s="113">
        <v>3222</v>
      </c>
      <c r="D232" s="67" t="s">
        <v>16</v>
      </c>
      <c r="E232" s="119"/>
      <c r="F232" s="119"/>
      <c r="G232" s="144"/>
      <c r="H232" s="144"/>
      <c r="I232" s="119">
        <v>757.79</v>
      </c>
      <c r="J232" s="129"/>
      <c r="K232" s="129"/>
    </row>
    <row r="233" spans="1:11" ht="26.65" x14ac:dyDescent="0.3">
      <c r="A233" s="211" t="s">
        <v>136</v>
      </c>
      <c r="B233" s="212"/>
      <c r="C233" s="213"/>
      <c r="D233" s="66" t="s">
        <v>158</v>
      </c>
      <c r="E233" s="119"/>
      <c r="F233" s="119"/>
      <c r="G233" s="119"/>
      <c r="H233" s="119"/>
      <c r="I233" s="119"/>
      <c r="J233" s="129"/>
      <c r="K233" s="129"/>
    </row>
    <row r="234" spans="1:11" x14ac:dyDescent="0.3">
      <c r="A234" s="78">
        <v>11</v>
      </c>
      <c r="B234" s="114"/>
      <c r="C234" s="115"/>
      <c r="D234" s="67" t="s">
        <v>58</v>
      </c>
      <c r="E234" s="119"/>
      <c r="F234" s="119"/>
      <c r="G234" s="119"/>
      <c r="H234" s="119"/>
      <c r="I234" s="119"/>
      <c r="J234" s="129"/>
      <c r="K234" s="129"/>
    </row>
    <row r="235" spans="1:11" x14ac:dyDescent="0.3">
      <c r="A235" s="81">
        <v>3</v>
      </c>
      <c r="B235" s="114"/>
      <c r="C235" s="115"/>
      <c r="D235" s="67" t="s">
        <v>5</v>
      </c>
      <c r="E235" s="121">
        <f>SUM(E237:E239,E241:E242)</f>
        <v>69592.189999999988</v>
      </c>
      <c r="F235" s="119"/>
      <c r="G235" s="119"/>
      <c r="H235" s="119"/>
      <c r="I235" s="121">
        <v>58444.480000000003</v>
      </c>
      <c r="J235" s="129"/>
      <c r="K235" s="129">
        <f t="shared" si="9"/>
        <v>83.98137779541068</v>
      </c>
    </row>
    <row r="236" spans="1:11" ht="26.65" x14ac:dyDescent="0.3">
      <c r="A236" s="116"/>
      <c r="B236" s="82">
        <v>31</v>
      </c>
      <c r="C236" s="115"/>
      <c r="D236" s="67" t="s">
        <v>6</v>
      </c>
      <c r="E236" s="144">
        <f>SUM(E237:E239)</f>
        <v>65833.149999999994</v>
      </c>
      <c r="F236" s="144"/>
      <c r="G236" s="144"/>
      <c r="H236" s="144">
        <v>15982.52</v>
      </c>
      <c r="I236" s="144">
        <f>SUM(I237:I239)</f>
        <v>55954.920000000006</v>
      </c>
      <c r="J236" s="129">
        <f t="shared" ref="J236:J258" si="10">I236/H236*100</f>
        <v>350.10073505304547</v>
      </c>
      <c r="K236" s="129">
        <f t="shared" si="9"/>
        <v>84.995051884954634</v>
      </c>
    </row>
    <row r="237" spans="1:11" x14ac:dyDescent="0.3">
      <c r="A237" s="116"/>
      <c r="B237" s="82"/>
      <c r="C237" s="83">
        <v>3111</v>
      </c>
      <c r="D237" s="67"/>
      <c r="E237" s="119">
        <v>52045.65</v>
      </c>
      <c r="F237" s="119"/>
      <c r="G237" s="144"/>
      <c r="H237" s="144"/>
      <c r="I237" s="119">
        <v>46964.36</v>
      </c>
      <c r="J237" s="129"/>
      <c r="K237" s="129">
        <f t="shared" si="9"/>
        <v>90.236859372493186</v>
      </c>
    </row>
    <row r="238" spans="1:11" x14ac:dyDescent="0.3">
      <c r="A238" s="116"/>
      <c r="B238" s="82"/>
      <c r="C238" s="83">
        <v>3121</v>
      </c>
      <c r="D238" s="67"/>
      <c r="E238" s="119">
        <v>5200</v>
      </c>
      <c r="F238" s="119"/>
      <c r="G238" s="144"/>
      <c r="H238" s="144"/>
      <c r="I238" s="119">
        <v>1241.44</v>
      </c>
      <c r="J238" s="129"/>
      <c r="K238" s="129">
        <f t="shared" si="9"/>
        <v>23.873846153846152</v>
      </c>
    </row>
    <row r="239" spans="1:11" x14ac:dyDescent="0.3">
      <c r="A239" s="116"/>
      <c r="B239" s="82"/>
      <c r="C239" s="83">
        <v>3132</v>
      </c>
      <c r="D239" s="67"/>
      <c r="E239" s="119">
        <v>8587.5</v>
      </c>
      <c r="F239" s="119"/>
      <c r="G239" s="144"/>
      <c r="H239" s="144"/>
      <c r="I239" s="119">
        <v>7749.12</v>
      </c>
      <c r="J239" s="129"/>
      <c r="K239" s="129">
        <f t="shared" si="9"/>
        <v>90.23720524017466</v>
      </c>
    </row>
    <row r="240" spans="1:11" x14ac:dyDescent="0.3">
      <c r="A240" s="116"/>
      <c r="B240" s="82">
        <v>32</v>
      </c>
      <c r="C240" s="115"/>
      <c r="D240" s="67" t="s">
        <v>16</v>
      </c>
      <c r="E240" s="144">
        <f>SUM(E241:E242)</f>
        <v>3759.04</v>
      </c>
      <c r="F240" s="119"/>
      <c r="G240" s="119"/>
      <c r="H240" s="144">
        <v>651.13</v>
      </c>
      <c r="I240" s="144">
        <f>SUM(I241:I242)</f>
        <v>2489.56</v>
      </c>
      <c r="J240" s="129">
        <f t="shared" si="10"/>
        <v>382.34453949288161</v>
      </c>
      <c r="K240" s="129">
        <f t="shared" si="9"/>
        <v>66.228611560398392</v>
      </c>
    </row>
    <row r="241" spans="1:11" x14ac:dyDescent="0.3">
      <c r="A241" s="116"/>
      <c r="B241" s="82"/>
      <c r="C241" s="83">
        <v>3211</v>
      </c>
      <c r="D241" s="67"/>
      <c r="E241" s="119">
        <v>600</v>
      </c>
      <c r="F241" s="119"/>
      <c r="G241" s="119"/>
      <c r="H241" s="119"/>
      <c r="I241" s="119">
        <v>180</v>
      </c>
      <c r="J241" s="129"/>
      <c r="K241" s="129">
        <f t="shared" si="9"/>
        <v>30</v>
      </c>
    </row>
    <row r="242" spans="1:11" x14ac:dyDescent="0.3">
      <c r="A242" s="116"/>
      <c r="B242" s="82"/>
      <c r="C242" s="83">
        <v>3212</v>
      </c>
      <c r="D242" s="67"/>
      <c r="E242" s="119">
        <v>3159.04</v>
      </c>
      <c r="F242" s="119"/>
      <c r="G242" s="119"/>
      <c r="H242" s="119"/>
      <c r="I242" s="119">
        <v>2309.56</v>
      </c>
      <c r="J242" s="129"/>
      <c r="K242" s="129">
        <f t="shared" si="9"/>
        <v>73.10955226904376</v>
      </c>
    </row>
    <row r="243" spans="1:11" x14ac:dyDescent="0.3">
      <c r="A243" s="192">
        <v>51</v>
      </c>
      <c r="B243" s="193"/>
      <c r="C243" s="194"/>
      <c r="D243" s="67" t="s">
        <v>54</v>
      </c>
      <c r="E243" s="119"/>
      <c r="F243" s="119"/>
      <c r="G243" s="119"/>
      <c r="H243" s="119"/>
      <c r="I243" s="119"/>
      <c r="J243" s="129"/>
      <c r="K243" s="129"/>
    </row>
    <row r="244" spans="1:11" x14ac:dyDescent="0.3">
      <c r="A244" s="117">
        <v>3</v>
      </c>
      <c r="B244" s="99"/>
      <c r="C244" s="97"/>
      <c r="D244" s="67" t="s">
        <v>5</v>
      </c>
      <c r="E244" s="119"/>
      <c r="F244" s="119"/>
      <c r="G244" s="119"/>
      <c r="H244" s="119"/>
      <c r="I244" s="119"/>
      <c r="J244" s="129"/>
      <c r="K244" s="129"/>
    </row>
    <row r="245" spans="1:11" ht="26.65" x14ac:dyDescent="0.3">
      <c r="A245" s="117"/>
      <c r="B245" s="86">
        <v>31</v>
      </c>
      <c r="C245" s="83"/>
      <c r="D245" s="67" t="s">
        <v>6</v>
      </c>
      <c r="E245" s="119"/>
      <c r="F245" s="119"/>
      <c r="G245" s="144"/>
      <c r="H245" s="144">
        <v>13585.13</v>
      </c>
      <c r="I245" s="119"/>
      <c r="J245" s="129">
        <f t="shared" si="10"/>
        <v>0</v>
      </c>
      <c r="K245" s="129"/>
    </row>
    <row r="246" spans="1:11" x14ac:dyDescent="0.3">
      <c r="A246" s="117"/>
      <c r="B246" s="86"/>
      <c r="C246" s="83">
        <v>3111</v>
      </c>
      <c r="D246" s="67"/>
      <c r="E246" s="119"/>
      <c r="F246" s="119"/>
      <c r="G246" s="144"/>
      <c r="H246" s="144"/>
      <c r="I246" s="119"/>
      <c r="J246" s="129"/>
      <c r="K246" s="129"/>
    </row>
    <row r="247" spans="1:11" x14ac:dyDescent="0.3">
      <c r="A247" s="117"/>
      <c r="B247" s="86"/>
      <c r="C247" s="83">
        <v>3121</v>
      </c>
      <c r="D247" s="67"/>
      <c r="E247" s="119"/>
      <c r="F247" s="119"/>
      <c r="G247" s="144"/>
      <c r="H247" s="144"/>
      <c r="I247" s="119"/>
      <c r="J247" s="129"/>
      <c r="K247" s="129"/>
    </row>
    <row r="248" spans="1:11" x14ac:dyDescent="0.3">
      <c r="A248" s="117"/>
      <c r="B248" s="86"/>
      <c r="C248" s="83">
        <v>3132</v>
      </c>
      <c r="D248" s="67"/>
      <c r="E248" s="119"/>
      <c r="F248" s="119"/>
      <c r="G248" s="144"/>
      <c r="H248" s="144"/>
      <c r="I248" s="119"/>
      <c r="J248" s="129"/>
      <c r="K248" s="129"/>
    </row>
    <row r="249" spans="1:11" x14ac:dyDescent="0.3">
      <c r="A249" s="117"/>
      <c r="B249" s="86">
        <v>32</v>
      </c>
      <c r="C249" s="83"/>
      <c r="D249" s="67" t="s">
        <v>16</v>
      </c>
      <c r="E249" s="119"/>
      <c r="F249" s="119"/>
      <c r="G249" s="144"/>
      <c r="H249" s="144">
        <v>553.46</v>
      </c>
      <c r="I249" s="119"/>
      <c r="J249" s="129">
        <f t="shared" si="10"/>
        <v>0</v>
      </c>
      <c r="K249" s="129"/>
    </row>
    <row r="250" spans="1:11" x14ac:dyDescent="0.3">
      <c r="A250" s="117"/>
      <c r="B250" s="86"/>
      <c r="C250" s="83">
        <v>3211</v>
      </c>
      <c r="D250" s="67"/>
      <c r="E250" s="119"/>
      <c r="F250" s="119"/>
      <c r="G250" s="144"/>
      <c r="H250" s="144"/>
      <c r="I250" s="119"/>
      <c r="J250" s="129"/>
      <c r="K250" s="129"/>
    </row>
    <row r="251" spans="1:11" x14ac:dyDescent="0.3">
      <c r="A251" s="117"/>
      <c r="B251" s="86"/>
      <c r="C251" s="83">
        <v>3212</v>
      </c>
      <c r="D251" s="67"/>
      <c r="E251" s="119"/>
      <c r="F251" s="119"/>
      <c r="G251" s="144"/>
      <c r="H251" s="144"/>
      <c r="I251" s="119"/>
      <c r="J251" s="129"/>
      <c r="K251" s="129"/>
    </row>
    <row r="252" spans="1:11" x14ac:dyDescent="0.3">
      <c r="A252" s="192">
        <v>5402</v>
      </c>
      <c r="B252" s="193"/>
      <c r="C252" s="194"/>
      <c r="D252" s="67" t="s">
        <v>54</v>
      </c>
      <c r="E252" s="119"/>
      <c r="F252" s="119"/>
      <c r="G252" s="119"/>
      <c r="H252" s="119"/>
      <c r="I252" s="119"/>
      <c r="J252" s="129"/>
      <c r="K252" s="129"/>
    </row>
    <row r="253" spans="1:11" x14ac:dyDescent="0.3">
      <c r="A253" s="117">
        <v>3</v>
      </c>
      <c r="B253" s="99"/>
      <c r="C253" s="97"/>
      <c r="D253" s="67" t="s">
        <v>5</v>
      </c>
      <c r="E253" s="119"/>
      <c r="F253" s="119"/>
      <c r="G253" s="119"/>
      <c r="H253" s="119"/>
      <c r="I253" s="119"/>
      <c r="J253" s="129"/>
      <c r="K253" s="129"/>
    </row>
    <row r="254" spans="1:11" ht="26.65" x14ac:dyDescent="0.3">
      <c r="A254" s="117"/>
      <c r="B254" s="86">
        <v>31</v>
      </c>
      <c r="C254" s="83"/>
      <c r="D254" s="67" t="s">
        <v>6</v>
      </c>
      <c r="E254" s="119"/>
      <c r="F254" s="119"/>
      <c r="G254" s="144"/>
      <c r="H254" s="144">
        <v>76982.47</v>
      </c>
      <c r="I254" s="119"/>
      <c r="J254" s="129">
        <f t="shared" si="10"/>
        <v>0</v>
      </c>
      <c r="K254" s="129"/>
    </row>
    <row r="255" spans="1:11" x14ac:dyDescent="0.3">
      <c r="A255" s="117"/>
      <c r="B255" s="86"/>
      <c r="C255" s="83">
        <v>3111</v>
      </c>
      <c r="D255" s="67"/>
      <c r="E255" s="119"/>
      <c r="F255" s="119"/>
      <c r="G255" s="144"/>
      <c r="H255" s="144"/>
      <c r="I255" s="119"/>
      <c r="J255" s="129"/>
      <c r="K255" s="129"/>
    </row>
    <row r="256" spans="1:11" x14ac:dyDescent="0.3">
      <c r="A256" s="117"/>
      <c r="B256" s="86"/>
      <c r="C256" s="83">
        <v>3121</v>
      </c>
      <c r="D256" s="67"/>
      <c r="E256" s="119"/>
      <c r="F256" s="119"/>
      <c r="G256" s="144"/>
      <c r="H256" s="144"/>
      <c r="I256" s="119"/>
      <c r="J256" s="129"/>
      <c r="K256" s="129"/>
    </row>
    <row r="257" spans="1:11" x14ac:dyDescent="0.3">
      <c r="A257" s="117"/>
      <c r="B257" s="86"/>
      <c r="C257" s="83">
        <v>3132</v>
      </c>
      <c r="D257" s="67"/>
      <c r="E257" s="119"/>
      <c r="F257" s="119"/>
      <c r="G257" s="144"/>
      <c r="H257" s="144"/>
      <c r="I257" s="119"/>
      <c r="J257" s="129"/>
      <c r="K257" s="129"/>
    </row>
    <row r="258" spans="1:11" x14ac:dyDescent="0.3">
      <c r="A258" s="117"/>
      <c r="B258" s="86">
        <v>32</v>
      </c>
      <c r="C258" s="83"/>
      <c r="D258" s="67" t="s">
        <v>16</v>
      </c>
      <c r="E258" s="119"/>
      <c r="F258" s="119"/>
      <c r="G258" s="144"/>
      <c r="H258" s="144">
        <v>3136.33</v>
      </c>
      <c r="I258" s="119"/>
      <c r="J258" s="129">
        <f t="shared" si="10"/>
        <v>0</v>
      </c>
      <c r="K258" s="129"/>
    </row>
    <row r="259" spans="1:11" x14ac:dyDescent="0.3">
      <c r="A259" s="117"/>
      <c r="B259" s="86"/>
      <c r="C259" s="83">
        <v>3211</v>
      </c>
      <c r="D259" s="67"/>
      <c r="E259" s="119"/>
      <c r="F259" s="119"/>
      <c r="G259" s="144"/>
      <c r="H259" s="144"/>
      <c r="I259" s="119"/>
      <c r="J259" s="129"/>
      <c r="K259" s="129"/>
    </row>
    <row r="260" spans="1:11" x14ac:dyDescent="0.3">
      <c r="A260" s="117"/>
      <c r="B260" s="86"/>
      <c r="C260" s="83">
        <v>3212</v>
      </c>
      <c r="D260" s="67"/>
      <c r="E260" s="119"/>
      <c r="F260" s="119"/>
      <c r="G260" s="144"/>
      <c r="H260" s="144"/>
      <c r="I260" s="119"/>
      <c r="J260" s="129"/>
      <c r="K260" s="129"/>
    </row>
    <row r="261" spans="1:11" x14ac:dyDescent="0.3">
      <c r="A261"/>
      <c r="B261"/>
      <c r="C261"/>
      <c r="E261" s="118"/>
      <c r="F261" s="118"/>
      <c r="G261" s="118"/>
      <c r="H261" s="118"/>
      <c r="I261" s="118"/>
      <c r="J261" s="118"/>
    </row>
    <row r="262" spans="1:11" x14ac:dyDescent="0.3">
      <c r="A262"/>
      <c r="B262"/>
      <c r="C262"/>
    </row>
    <row r="263" spans="1:11" x14ac:dyDescent="0.3">
      <c r="A263"/>
      <c r="B263"/>
      <c r="C263"/>
    </row>
    <row r="264" spans="1:11" x14ac:dyDescent="0.3">
      <c r="A264"/>
      <c r="B264"/>
      <c r="C264"/>
    </row>
    <row r="265" spans="1:11" x14ac:dyDescent="0.3">
      <c r="A265"/>
      <c r="B265"/>
      <c r="C265"/>
    </row>
    <row r="266" spans="1:11" x14ac:dyDescent="0.3">
      <c r="A266"/>
      <c r="B266"/>
      <c r="C266"/>
    </row>
    <row r="267" spans="1:11" x14ac:dyDescent="0.3">
      <c r="A267"/>
      <c r="B267"/>
      <c r="C267"/>
    </row>
    <row r="268" spans="1:11" x14ac:dyDescent="0.3">
      <c r="A268"/>
      <c r="B268"/>
      <c r="C268"/>
    </row>
    <row r="269" spans="1:11" x14ac:dyDescent="0.3">
      <c r="A269"/>
      <c r="B269"/>
      <c r="C269"/>
    </row>
    <row r="270" spans="1:11" x14ac:dyDescent="0.3">
      <c r="A270"/>
      <c r="B270"/>
      <c r="C270"/>
    </row>
    <row r="271" spans="1:11" x14ac:dyDescent="0.3">
      <c r="A271"/>
      <c r="B271"/>
      <c r="C271"/>
    </row>
    <row r="272" spans="1:11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</sheetData>
  <mergeCells count="30">
    <mergeCell ref="A198:C198"/>
    <mergeCell ref="A199:C199"/>
    <mergeCell ref="A233:C233"/>
    <mergeCell ref="A252:C252"/>
    <mergeCell ref="A204:C204"/>
    <mergeCell ref="A205:C205"/>
    <mergeCell ref="A213:C213"/>
    <mergeCell ref="A214:C214"/>
    <mergeCell ref="A218:C218"/>
    <mergeCell ref="A243:C243"/>
    <mergeCell ref="A55:C55"/>
    <mergeCell ref="A72:C72"/>
    <mergeCell ref="A108:C108"/>
    <mergeCell ref="A197:C197"/>
    <mergeCell ref="A174:C174"/>
    <mergeCell ref="A179:C179"/>
    <mergeCell ref="A184:C184"/>
    <mergeCell ref="A185:C185"/>
    <mergeCell ref="A190:C190"/>
    <mergeCell ref="A6:C6"/>
    <mergeCell ref="A7:C7"/>
    <mergeCell ref="A1:J1"/>
    <mergeCell ref="A3:J3"/>
    <mergeCell ref="A5:C5"/>
    <mergeCell ref="A8:C8"/>
    <mergeCell ref="A9:C9"/>
    <mergeCell ref="A38:C38"/>
    <mergeCell ref="A45:C45"/>
    <mergeCell ref="A32:C32"/>
    <mergeCell ref="A37:C37"/>
  </mergeCells>
  <pageMargins left="1.5625000000000001E-3" right="0.7" top="0.75" bottom="0.75" header="0.3" footer="0.3"/>
  <pageSetup paperSize="9" scale="46" fitToHeight="0" orientation="portrait" r:id="rId1"/>
  <rowBreaks count="2" manualBreakCount="2">
    <brk id="85" max="9" man="1"/>
    <brk id="18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Pečenić</dc:creator>
  <cp:lastModifiedBy>Marina Kulaš</cp:lastModifiedBy>
  <cp:lastPrinted>2025-04-02T10:18:22Z</cp:lastPrinted>
  <dcterms:created xsi:type="dcterms:W3CDTF">2022-08-12T12:51:27Z</dcterms:created>
  <dcterms:modified xsi:type="dcterms:W3CDTF">2025-07-24T11:46:41Z</dcterms:modified>
</cp:coreProperties>
</file>