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Skola stranica\Pravilinici\fin2025\"/>
    </mc:Choice>
  </mc:AlternateContent>
  <xr:revisionPtr revIDLastSave="0" documentId="8_{C00C18B9-57D8-4B1E-B62D-88760E8E1A71}" xr6:coauthVersionLast="37" xr6:coauthVersionMax="37" xr10:uidLastSave="{00000000-0000-0000-0000-000000000000}"/>
  <bookViews>
    <workbookView xWindow="0" yWindow="0" windowWidth="17256" windowHeight="6636" firstSheet="2" activeTab="6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8" l="1"/>
  <c r="F13" i="8"/>
  <c r="F15" i="8"/>
  <c r="F17" i="8"/>
  <c r="F18" i="8"/>
  <c r="F73" i="3"/>
  <c r="F31" i="3"/>
  <c r="D10" i="8"/>
  <c r="J189" i="7"/>
  <c r="J173" i="7"/>
  <c r="J87" i="7"/>
  <c r="J52" i="7"/>
  <c r="H6" i="7"/>
  <c r="J160" i="7"/>
  <c r="H32" i="3" l="1"/>
  <c r="H36" i="3"/>
  <c r="H60" i="3"/>
  <c r="H63" i="3"/>
  <c r="H66" i="3"/>
  <c r="H67" i="3"/>
  <c r="F27" i="8"/>
  <c r="F29" i="8"/>
  <c r="F30" i="8"/>
  <c r="F31" i="8"/>
  <c r="F32" i="8"/>
  <c r="F33" i="8"/>
  <c r="F12" i="5"/>
  <c r="F13" i="5"/>
  <c r="J11" i="7" l="1"/>
  <c r="I57" i="7" l="1"/>
  <c r="I63" i="7"/>
  <c r="J63" i="7" s="1"/>
  <c r="I110" i="7"/>
  <c r="J57" i="7" l="1"/>
  <c r="K16" i="7"/>
  <c r="J230" i="7"/>
  <c r="K204" i="7"/>
  <c r="J208" i="7"/>
  <c r="K173" i="7"/>
  <c r="J34" i="7"/>
  <c r="J40" i="7"/>
  <c r="J48" i="7"/>
  <c r="J104" i="7"/>
  <c r="J110" i="7"/>
  <c r="J138" i="7"/>
  <c r="J204" i="7"/>
  <c r="J213" i="7"/>
  <c r="G34" i="8" l="1"/>
  <c r="K189" i="7" l="1"/>
  <c r="K126" i="7"/>
  <c r="K127" i="7"/>
  <c r="K132" i="7"/>
  <c r="K123" i="7"/>
  <c r="K110" i="7"/>
  <c r="I233" i="7" l="1"/>
  <c r="J233" i="7" s="1"/>
  <c r="G11" i="3" l="1"/>
  <c r="G18" i="3"/>
  <c r="H18" i="3" s="1"/>
  <c r="G20" i="3"/>
  <c r="H20" i="3" s="1"/>
  <c r="G23" i="3"/>
  <c r="H23" i="3" s="1"/>
  <c r="G10" i="3" l="1"/>
  <c r="H11" i="3"/>
  <c r="G31" i="3"/>
  <c r="G73" i="3" s="1"/>
  <c r="H73" i="3" s="1"/>
  <c r="I72" i="3"/>
  <c r="I71" i="3"/>
  <c r="I65" i="3"/>
  <c r="I64" i="3"/>
  <c r="I63" i="3"/>
  <c r="I60" i="3"/>
  <c r="I47" i="3"/>
  <c r="E10" i="8"/>
  <c r="F10" i="8" s="1"/>
  <c r="H31" i="3" l="1"/>
  <c r="I31" i="3"/>
  <c r="I10" i="3"/>
  <c r="H10" i="3"/>
  <c r="E25" i="8"/>
  <c r="F25" i="8" s="1"/>
  <c r="E10" i="5" l="1"/>
  <c r="F10" i="5" l="1"/>
  <c r="G10" i="5"/>
  <c r="I217" i="7"/>
  <c r="J217" i="7" s="1"/>
  <c r="I224" i="7"/>
  <c r="J224" i="7" s="1"/>
  <c r="I125" i="7"/>
  <c r="I6" i="7" l="1"/>
  <c r="J125" i="7"/>
  <c r="K125" i="7"/>
  <c r="K94" i="7"/>
  <c r="J6" i="7" l="1"/>
  <c r="K6" i="7"/>
  <c r="K29" i="7"/>
  <c r="K21" i="7"/>
  <c r="E189" i="7" l="1"/>
  <c r="E184" i="7"/>
  <c r="E104" i="7" l="1"/>
  <c r="K92" i="7"/>
  <c r="E75" i="7"/>
  <c r="E11" i="7"/>
  <c r="K11" i="7" s="1"/>
  <c r="K18" i="7"/>
  <c r="I44" i="3"/>
  <c r="G12" i="5" l="1"/>
  <c r="G13" i="5"/>
  <c r="D73" i="3" l="1"/>
  <c r="I73" i="3" s="1"/>
  <c r="I32" i="3"/>
  <c r="I33" i="3"/>
  <c r="I34" i="3"/>
  <c r="I35" i="3"/>
  <c r="I36" i="3"/>
  <c r="I37" i="3"/>
  <c r="I38" i="3"/>
  <c r="I39" i="3"/>
  <c r="I40" i="3"/>
  <c r="I41" i="3"/>
  <c r="I42" i="3"/>
  <c r="I43" i="3"/>
  <c r="I45" i="3"/>
  <c r="I46" i="3"/>
  <c r="I48" i="3"/>
  <c r="I49" i="3"/>
  <c r="I50" i="3"/>
  <c r="I51" i="3"/>
  <c r="I52" i="3"/>
  <c r="I53" i="3"/>
  <c r="I54" i="3"/>
  <c r="I55" i="3"/>
  <c r="I56" i="3"/>
  <c r="I57" i="3"/>
  <c r="I59" i="3"/>
  <c r="I61" i="3"/>
  <c r="I62" i="3"/>
  <c r="I66" i="3"/>
  <c r="I67" i="3"/>
  <c r="I68" i="3"/>
  <c r="I70" i="3"/>
  <c r="I11" i="3"/>
  <c r="I12" i="3"/>
  <c r="I14" i="3"/>
  <c r="I15" i="3"/>
  <c r="I16" i="3"/>
  <c r="I17" i="3"/>
  <c r="I18" i="3"/>
  <c r="I19" i="3"/>
  <c r="I20" i="3"/>
  <c r="I22" i="3"/>
  <c r="I23" i="3"/>
  <c r="G27" i="8"/>
  <c r="G28" i="8"/>
  <c r="G29" i="8"/>
  <c r="G31" i="8"/>
  <c r="G25" i="8"/>
  <c r="G12" i="8"/>
  <c r="G13" i="8"/>
  <c r="G15" i="8"/>
  <c r="G17" i="8"/>
  <c r="G19" i="8"/>
  <c r="G10" i="8"/>
  <c r="E233" i="7"/>
  <c r="E208" i="7"/>
  <c r="K75" i="7"/>
  <c r="K12" i="7"/>
  <c r="K13" i="7"/>
  <c r="K14" i="7"/>
  <c r="K15" i="7"/>
  <c r="K19" i="7"/>
  <c r="K20" i="7"/>
  <c r="K22" i="7"/>
  <c r="K24" i="7"/>
  <c r="K25" i="7"/>
  <c r="K26" i="7"/>
  <c r="K27" i="7"/>
  <c r="K28" i="7"/>
  <c r="K35" i="7"/>
  <c r="K40" i="7"/>
  <c r="K42" i="7"/>
  <c r="K49" i="7"/>
  <c r="K50" i="7"/>
  <c r="K51" i="7"/>
  <c r="K53" i="7"/>
  <c r="K58" i="7"/>
  <c r="K60" i="7"/>
  <c r="K62" i="7"/>
  <c r="K65" i="7"/>
  <c r="K66" i="7"/>
  <c r="K67" i="7"/>
  <c r="K76" i="7"/>
  <c r="K88" i="7"/>
  <c r="K89" i="7"/>
  <c r="K90" i="7"/>
  <c r="K91" i="7"/>
  <c r="K93" i="7"/>
  <c r="K97" i="7"/>
  <c r="K98" i="7"/>
  <c r="K100" i="7"/>
  <c r="K101" i="7"/>
  <c r="K113" i="7"/>
  <c r="K114" i="7"/>
  <c r="K121" i="7"/>
  <c r="K122" i="7"/>
  <c r="K174" i="7"/>
  <c r="K187" i="7"/>
  <c r="K188" i="7"/>
  <c r="K191" i="7"/>
  <c r="K190" i="7" l="1"/>
  <c r="K208" i="7"/>
  <c r="K186" i="7"/>
  <c r="K52" i="7"/>
  <c r="K48" i="7"/>
  <c r="K87" i="7" l="1"/>
  <c r="K63" i="7" l="1"/>
  <c r="K34" i="7"/>
  <c r="K57" i="7"/>
  <c r="H21" i="10" l="1"/>
  <c r="F37" i="10" l="1"/>
  <c r="G34" i="10" s="1"/>
  <c r="G37" i="10" s="1"/>
  <c r="I34" i="10" s="1"/>
  <c r="I37" i="10" s="1"/>
  <c r="I21" i="10"/>
  <c r="G21" i="10"/>
  <c r="F21" i="10"/>
  <c r="G22" i="10" l="1"/>
  <c r="G28" i="10" s="1"/>
  <c r="G29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Korisnik</author>
  </authors>
  <commentList>
    <comment ref="I30" authorId="0" shapeId="0" xr:uid="{00000000-0006-0000-0600-000001000000}">
      <text>
        <r>
          <rPr>
            <b/>
            <sz val="9"/>
            <color indexed="81"/>
            <rFont val="Segoe UI"/>
            <family val="2"/>
            <charset val="238"/>
          </rPr>
          <t>Korisnik:</t>
        </r>
        <r>
          <rPr>
            <sz val="9"/>
            <color indexed="81"/>
            <rFont val="Segoe UI"/>
            <family val="2"/>
            <charset val="238"/>
          </rPr>
          <t xml:space="preserve">
hajdić za priču o čosiću</t>
        </r>
      </text>
    </comment>
    <comment ref="I87" authorId="0" shapeId="0" xr:uid="{00000000-0006-0000-0600-000002000000}">
      <text>
        <r>
          <rPr>
            <b/>
            <sz val="9"/>
            <color indexed="81"/>
            <rFont val="Segoe UI"/>
            <family val="2"/>
            <charset val="238"/>
          </rPr>
          <t>Korisnik:</t>
        </r>
        <r>
          <rPr>
            <sz val="9"/>
            <color indexed="81"/>
            <rFont val="Segoe UI"/>
            <family val="2"/>
            <charset val="238"/>
          </rPr>
          <t xml:space="preserve">
2036,50je gore</t>
        </r>
      </text>
    </comment>
    <comment ref="I118" authorId="0" shapeId="0" xr:uid="{00000000-0006-0000-0600-000003000000}">
      <text>
        <r>
          <rPr>
            <b/>
            <sz val="9"/>
            <color indexed="81"/>
            <rFont val="Segoe UI"/>
            <family val="2"/>
            <charset val="238"/>
          </rPr>
          <t>Korisnik:</t>
        </r>
        <r>
          <rPr>
            <sz val="9"/>
            <color indexed="81"/>
            <rFont val="Segoe UI"/>
            <family val="2"/>
            <charset val="238"/>
          </rPr>
          <t xml:space="preserve">
oj 25</t>
        </r>
      </text>
    </comment>
  </commentList>
</comments>
</file>

<file path=xl/sharedStrings.xml><?xml version="1.0" encoding="utf-8"?>
<sst xmlns="http://schemas.openxmlformats.org/spreadsheetml/2006/main" count="285" uniqueCount="162">
  <si>
    <t>PRIHODI UKUPNO</t>
  </si>
  <si>
    <t>RASHODI UKUPNO</t>
  </si>
  <si>
    <t>NETO FINANCIRANJE</t>
  </si>
  <si>
    <t xml:space="preserve">A. RAČUN PRIHODA I RASHODA </t>
  </si>
  <si>
    <t>Razred</t>
  </si>
  <si>
    <t>Skupina</t>
  </si>
  <si>
    <t>Prihodi poslovanja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</si>
  <si>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</si>
  <si>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</si>
  <si>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</si>
  <si>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</si>
  <si>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</si>
  <si>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</si>
  <si>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</si>
  <si>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</si>
  <si>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</si>
  <si>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</si>
  <si>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</si>
  <si>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</si>
  <si>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</si>
  <si>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</si>
  <si>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</si>
  <si>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</si>
  <si>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</si>
  <si>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</si>
  <si>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</si>
  <si>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</si>
  <si>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Izvršenje 2022.</t>
  </si>
  <si>
    <t>Plan 2023.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</si>
  <si>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</si>
  <si>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</si>
  <si>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</si>
  <si>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</si>
  <si>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</si>
  <si>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</si>
  <si>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</si>
  <si>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</si>
  <si>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</si>
  <si>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</si>
  <si>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</si>
  <si>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</si>
  <si>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</si>
  <si>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</si>
  <si>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</si>
  <si>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</si>
  <si>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</si>
  <si>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</si>
  <si>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</si>
  <si>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</si>
  <si>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</si>
  <si>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</si>
  <si>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</si>
  <si>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</si>
  <si>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</si>
  <si>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</si>
  <si>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</si>
  <si>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</si>
  <si>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</si>
  <si>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</si>
  <si>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</si>
  <si>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</si>
  <si>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Sredstva iz EU</t>
  </si>
  <si>
    <t>Prihod od financijske imovine</t>
  </si>
  <si>
    <t>Prihodi za posobne namjene</t>
  </si>
  <si>
    <t xml:space="preserve">Vlastiti prihodi </t>
  </si>
  <si>
    <t>Opći prihodi i primici</t>
  </si>
  <si>
    <t>Pomoći</t>
  </si>
  <si>
    <t xml:space="preserve">Donacije </t>
  </si>
  <si>
    <t>Vlastiti prihodi</t>
  </si>
  <si>
    <t>Prihodi za posebne namjene</t>
  </si>
  <si>
    <t xml:space="preserve">Financijski rashodi </t>
  </si>
  <si>
    <t xml:space="preserve">Naknade građanima i kućanstvima </t>
  </si>
  <si>
    <t>09 Obrazovanje</t>
  </si>
  <si>
    <t>0912 Osnovno obrazovanje</t>
  </si>
  <si>
    <t>096 Dodatne usluge u obrazovanju</t>
  </si>
  <si>
    <t xml:space="preserve">UKUPNO </t>
  </si>
  <si>
    <t>OSNOVNOŠKOLSTVO</t>
  </si>
  <si>
    <t>PROGRAM 1012</t>
  </si>
  <si>
    <t>Osnovnoškolsko obrazovanje</t>
  </si>
  <si>
    <t xml:space="preserve"> A 1012-01</t>
  </si>
  <si>
    <t>Materijalni rashodi škola STANDARD</t>
  </si>
  <si>
    <t>A 1012-02</t>
  </si>
  <si>
    <t>Financijski rashodi škola  STANDARD</t>
  </si>
  <si>
    <t>Kapitalni projekt 1012-03</t>
  </si>
  <si>
    <t>Opremanje škola STANDARD</t>
  </si>
  <si>
    <t xml:space="preserve">Opći prihodi i primici </t>
  </si>
  <si>
    <t xml:space="preserve">A 1012 -09 </t>
  </si>
  <si>
    <t>Rashodi za zaposlene-vlastiti i namjenski prihodi škola</t>
  </si>
  <si>
    <t xml:space="preserve">Rashodi za zaposlene </t>
  </si>
  <si>
    <t xml:space="preserve">Materijalni rashodi </t>
  </si>
  <si>
    <t>A 1012-10</t>
  </si>
  <si>
    <t>Materijalni rashodi-vlastiti i namjenski prihodi</t>
  </si>
  <si>
    <t>Naknade građanima i kućanstvima na temelju osiguranja i druge naknade</t>
  </si>
  <si>
    <t xml:space="preserve">Višak vlastitih prihoda </t>
  </si>
  <si>
    <t>PROGRAM 1013</t>
  </si>
  <si>
    <t>Izvanstandardni programi u školama</t>
  </si>
  <si>
    <t xml:space="preserve"> A 1013-06</t>
  </si>
  <si>
    <t>Produženi boravak</t>
  </si>
  <si>
    <t>A 1013-07</t>
  </si>
  <si>
    <t>Financiranje nabave drugih obrazovnih materijala</t>
  </si>
  <si>
    <t>A 1013-13</t>
  </si>
  <si>
    <t>Prehrana učenika u osnovnim školama</t>
  </si>
  <si>
    <t xml:space="preserve">Pomoći </t>
  </si>
  <si>
    <t>Škola puna mogućnosti 5</t>
  </si>
  <si>
    <t>Višak prihoda za posebne namjene</t>
  </si>
  <si>
    <t>Višak prihoda od pomoći</t>
  </si>
  <si>
    <t xml:space="preserve">  31 Vlastiti prihodi </t>
  </si>
  <si>
    <t xml:space="preserve">  41 Ostali prihodi za posebne namjene</t>
  </si>
  <si>
    <t>Višak/manjak prihoda 92</t>
  </si>
  <si>
    <t>41 Prihodi za posebne namjene</t>
  </si>
  <si>
    <t xml:space="preserve">  61 Donacije</t>
  </si>
  <si>
    <t>57 min</t>
  </si>
  <si>
    <t xml:space="preserve">Rashodi poslovanja </t>
  </si>
  <si>
    <t>Izvršenje tekuće godine</t>
  </si>
  <si>
    <t>Indeks</t>
  </si>
  <si>
    <t>57 min i pomoći</t>
  </si>
  <si>
    <t>54 eu pomoći (zbog mene)</t>
  </si>
  <si>
    <t>Zatezne kamate</t>
  </si>
  <si>
    <t xml:space="preserve"> 61 Donacije</t>
  </si>
  <si>
    <r>
      <t xml:space="preserve">Šifra 
</t>
    </r>
    <r>
      <rPr>
        <b/>
        <sz val="8"/>
        <color indexed="8"/>
        <rFont val="Arial"/>
        <family val="2"/>
        <charset val="238"/>
      </rPr>
      <t>1</t>
    </r>
  </si>
  <si>
    <r>
      <t xml:space="preserve">Naziv 
</t>
    </r>
    <r>
      <rPr>
        <b/>
        <sz val="8"/>
        <color indexed="8"/>
        <rFont val="Arial"/>
        <family val="2"/>
        <charset val="238"/>
      </rPr>
      <t>2</t>
    </r>
  </si>
  <si>
    <r>
      <t xml:space="preserve">Razred
</t>
    </r>
    <r>
      <rPr>
        <b/>
        <sz val="8"/>
        <color rgb="FF000000"/>
        <rFont val="Arial"/>
        <family val="2"/>
        <charset val="238"/>
      </rPr>
      <t>1</t>
    </r>
  </si>
  <si>
    <r>
      <t xml:space="preserve">Skupina
</t>
    </r>
    <r>
      <rPr>
        <b/>
        <sz val="8"/>
        <color rgb="FF000000"/>
        <rFont val="Arial"/>
        <family val="2"/>
        <charset val="238"/>
      </rPr>
      <t>2</t>
    </r>
  </si>
  <si>
    <r>
      <t xml:space="preserve">Naziv prihoda
</t>
    </r>
    <r>
      <rPr>
        <b/>
        <sz val="8"/>
        <color rgb="FF000000"/>
        <rFont val="Arial"/>
        <family val="2"/>
        <charset val="238"/>
      </rPr>
      <t>3</t>
    </r>
  </si>
  <si>
    <r>
      <t xml:space="preserve">Izvršenje prethodne godine
</t>
    </r>
    <r>
      <rPr>
        <b/>
        <sz val="8"/>
        <color rgb="FF000000"/>
        <rFont val="Arial"/>
        <family val="2"/>
        <charset val="238"/>
      </rPr>
      <t>4</t>
    </r>
  </si>
  <si>
    <r>
      <t xml:space="preserve">Naziv rashoda
</t>
    </r>
    <r>
      <rPr>
        <b/>
        <sz val="8"/>
        <color rgb="FF000000"/>
        <rFont val="Arial"/>
        <family val="2"/>
        <charset val="238"/>
      </rPr>
      <t>3</t>
    </r>
  </si>
  <si>
    <r>
      <t xml:space="preserve">BROJČANA OZNAKA I NAZIV
</t>
    </r>
    <r>
      <rPr>
        <b/>
        <sz val="8"/>
        <color rgb="FF000000"/>
        <rFont val="Arial"/>
        <family val="2"/>
        <charset val="238"/>
      </rPr>
      <t>1</t>
    </r>
  </si>
  <si>
    <r>
      <t xml:space="preserve">Brojčana oznaka i naziv
</t>
    </r>
    <r>
      <rPr>
        <b/>
        <sz val="8"/>
        <color rgb="FF000000"/>
        <rFont val="Arial"/>
        <family val="2"/>
        <charset val="238"/>
      </rPr>
      <t>1</t>
    </r>
  </si>
  <si>
    <t>Tekući plan 2023.</t>
  </si>
  <si>
    <r>
      <t xml:space="preserve">Izvršenje prethodne godine
</t>
    </r>
    <r>
      <rPr>
        <b/>
        <sz val="8"/>
        <color rgb="FF000000"/>
        <rFont val="Arial"/>
        <family val="2"/>
        <charset val="238"/>
      </rPr>
      <t>2</t>
    </r>
  </si>
  <si>
    <t>Izvršenje 2023.*</t>
  </si>
  <si>
    <t>Plan 2024.</t>
  </si>
  <si>
    <t>Izvorni Plan 2024.</t>
  </si>
  <si>
    <r>
      <t xml:space="preserve">Izvršenje 2023.
</t>
    </r>
    <r>
      <rPr>
        <b/>
        <sz val="8"/>
        <color indexed="8"/>
        <rFont val="Arial"/>
        <family val="2"/>
        <charset val="238"/>
      </rPr>
      <t>3</t>
    </r>
  </si>
  <si>
    <r>
      <t xml:space="preserve">Tekući plan 2024.
</t>
    </r>
    <r>
      <rPr>
        <b/>
        <sz val="8"/>
        <color indexed="8"/>
        <rFont val="Arial"/>
        <family val="2"/>
        <charset val="238"/>
      </rPr>
      <t>5</t>
    </r>
  </si>
  <si>
    <t>žsv</t>
  </si>
  <si>
    <r>
      <t xml:space="preserve">Izvorni plan 2024.
</t>
    </r>
    <r>
      <rPr>
        <b/>
        <sz val="8"/>
        <color rgb="FF000000"/>
        <rFont val="Arial"/>
        <family val="2"/>
        <charset val="238"/>
      </rPr>
      <t>3</t>
    </r>
  </si>
  <si>
    <t>vžsv</t>
  </si>
  <si>
    <t>Tekući plan 2024.</t>
  </si>
  <si>
    <t>Izvršenje plana 2024.</t>
  </si>
  <si>
    <t>Izvršenje  tekućeg plana 2024.</t>
  </si>
  <si>
    <r>
      <t xml:space="preserve">Tekući plan 2024.
</t>
    </r>
    <r>
      <rPr>
        <b/>
        <sz val="8"/>
        <color rgb="FF000000"/>
        <rFont val="Arial"/>
        <family val="2"/>
        <charset val="238"/>
      </rPr>
      <t>6</t>
    </r>
  </si>
  <si>
    <r>
      <t xml:space="preserve">Izvršenje plana
</t>
    </r>
    <r>
      <rPr>
        <b/>
        <sz val="8"/>
        <color rgb="FF000000"/>
        <rFont val="Arial"/>
        <family val="2"/>
        <charset val="238"/>
      </rPr>
      <t>7</t>
    </r>
  </si>
  <si>
    <r>
      <t xml:space="preserve">Izvršenjeplana
</t>
    </r>
    <r>
      <rPr>
        <b/>
        <sz val="8"/>
        <color rgb="FF000000"/>
        <rFont val="Arial"/>
        <family val="2"/>
        <charset val="238"/>
      </rPr>
      <t>7</t>
    </r>
  </si>
  <si>
    <r>
      <t xml:space="preserve">Izvršenje plana
</t>
    </r>
    <r>
      <rPr>
        <b/>
        <sz val="8"/>
        <color rgb="FF000000"/>
        <rFont val="Arial"/>
        <family val="2"/>
        <charset val="238"/>
      </rPr>
      <t>5</t>
    </r>
  </si>
  <si>
    <r>
      <t xml:space="preserve">Tekući plan 2024.
</t>
    </r>
    <r>
      <rPr>
        <b/>
        <sz val="8"/>
        <color rgb="FF000000"/>
        <rFont val="Arial"/>
        <family val="2"/>
        <charset val="238"/>
      </rPr>
      <t>4</t>
    </r>
  </si>
  <si>
    <r>
      <t xml:space="preserve">Izvršenje plana
</t>
    </r>
    <r>
      <rPr>
        <b/>
        <sz val="8"/>
        <color indexed="8"/>
        <rFont val="Arial"/>
        <family val="2"/>
        <charset val="238"/>
      </rPr>
      <t>6</t>
    </r>
  </si>
  <si>
    <r>
      <t xml:space="preserve">Indeks
</t>
    </r>
    <r>
      <rPr>
        <b/>
        <sz val="8"/>
        <color indexed="8"/>
        <rFont val="Arial"/>
        <family val="2"/>
        <charset val="238"/>
      </rPr>
      <t>6/4x100</t>
    </r>
  </si>
  <si>
    <r>
      <t xml:space="preserve">Indeks
</t>
    </r>
    <r>
      <rPr>
        <b/>
        <sz val="8"/>
        <color indexed="8"/>
        <rFont val="Arial"/>
        <family val="2"/>
        <charset val="238"/>
      </rPr>
      <t>6/3x100</t>
    </r>
  </si>
  <si>
    <r>
      <t xml:space="preserve">Indeks
</t>
    </r>
    <r>
      <rPr>
        <b/>
        <sz val="8"/>
        <color rgb="FF000000"/>
        <rFont val="Arial"/>
        <family val="2"/>
        <charset val="238"/>
      </rPr>
      <t>5/3*100</t>
    </r>
  </si>
  <si>
    <r>
      <t xml:space="preserve">Indeks
</t>
    </r>
    <r>
      <rPr>
        <b/>
        <sz val="8"/>
        <color rgb="FF000000"/>
        <rFont val="Arial"/>
        <family val="2"/>
        <charset val="238"/>
      </rPr>
      <t>5/2*100</t>
    </r>
  </si>
  <si>
    <r>
      <t xml:space="preserve">Indeks
</t>
    </r>
    <r>
      <rPr>
        <b/>
        <sz val="8"/>
        <color rgb="FF000000"/>
        <rFont val="Arial"/>
        <family val="2"/>
        <charset val="238"/>
      </rPr>
      <t>7/5*100</t>
    </r>
  </si>
  <si>
    <r>
      <t xml:space="preserve">Indeks
</t>
    </r>
    <r>
      <rPr>
        <b/>
        <sz val="8"/>
        <color rgb="FF000000"/>
        <rFont val="Arial"/>
        <family val="2"/>
        <charset val="238"/>
      </rPr>
      <t>7/4*100</t>
    </r>
  </si>
  <si>
    <t>GODIŠNJI IZVJEŠTAJ O IZVRŠENJU FINANCIJSKOG PLANA ZA 2024.g.</t>
  </si>
  <si>
    <t>PROGRAM 1012-12</t>
  </si>
  <si>
    <t>Opremanje škola vlastiti i namjenski prihodi</t>
  </si>
  <si>
    <t>A 1013-23</t>
  </si>
  <si>
    <t>vžv</t>
  </si>
  <si>
    <t xml:space="preserve"> A 1013-04</t>
  </si>
  <si>
    <t>Izvanškolske aktivnosti</t>
  </si>
  <si>
    <r>
      <t xml:space="preserve">Izvorni plan 2024.
</t>
    </r>
    <r>
      <rPr>
        <b/>
        <sz val="8"/>
        <color indexed="8"/>
        <rFont val="Arial"/>
        <family val="2"/>
        <charset val="238"/>
      </rPr>
      <t>4</t>
    </r>
  </si>
  <si>
    <r>
      <t xml:space="preserve">Izvorni plan 2024.
</t>
    </r>
    <r>
      <rPr>
        <b/>
        <sz val="8"/>
        <color rgb="FF000000"/>
        <rFont val="Arial"/>
        <family val="2"/>
        <charset val="238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</si>
</sst>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n"/>
    <numFmt numFmtId="165" formatCode="#,##0.00_ ;\-#,##0.00\ 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i/>
      <u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27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2" fontId="5" fillId="0" borderId="0" xfId="0" applyNumberFormat="1" applyFont="1" applyAlignment="1">
      <alignment horizontal="center" vertical="center" wrapText="1"/>
    </xf>
    <xf numFmtId="2" fontId="0" fillId="0" borderId="0" xfId="0" applyNumberFormat="1"/>
    <xf numFmtId="2" fontId="2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vertical="center" wrapText="1"/>
    </xf>
    <xf numFmtId="2" fontId="6" fillId="4" borderId="3" xfId="0" applyNumberFormat="1" applyFont="1" applyFill="1" applyBorder="1" applyAlignment="1">
      <alignment horizontal="center" vertical="center" wrapText="1"/>
    </xf>
    <xf numFmtId="2" fontId="6" fillId="4" borderId="4" xfId="0" applyNumberFormat="1" applyFont="1" applyFill="1" applyBorder="1" applyAlignment="1">
      <alignment horizontal="center" vertical="center" wrapText="1"/>
    </xf>
    <xf numFmtId="2" fontId="9" fillId="5" borderId="3" xfId="0" applyNumberFormat="1" applyFont="1" applyFill="1" applyBorder="1" applyAlignment="1">
      <alignment horizontal="left" vertical="center" wrapText="1"/>
    </xf>
    <xf numFmtId="2" fontId="9" fillId="2" borderId="3" xfId="0" applyNumberFormat="1" applyFont="1" applyFill="1" applyBorder="1" applyAlignment="1">
      <alignment horizontal="left" vertical="center" wrapText="1"/>
    </xf>
    <xf numFmtId="2" fontId="7" fillId="2" borderId="3" xfId="0" applyNumberFormat="1" applyFont="1" applyFill="1" applyBorder="1" applyAlignment="1">
      <alignment horizontal="left" vertical="center" wrapText="1"/>
    </xf>
    <xf numFmtId="2" fontId="7" fillId="2" borderId="3" xfId="0" quotePrefix="1" applyNumberFormat="1" applyFont="1" applyFill="1" applyBorder="1" applyAlignment="1">
      <alignment horizontal="left" vertical="center"/>
    </xf>
    <xf numFmtId="2" fontId="8" fillId="2" borderId="3" xfId="0" quotePrefix="1" applyNumberFormat="1" applyFont="1" applyFill="1" applyBorder="1" applyAlignment="1">
      <alignment horizontal="left" vertical="center"/>
    </xf>
    <xf numFmtId="2" fontId="7" fillId="2" borderId="0" xfId="0" quotePrefix="1" applyNumberFormat="1" applyFont="1" applyFill="1" applyAlignment="1">
      <alignment horizontal="left" vertical="center"/>
    </xf>
    <xf numFmtId="2" fontId="7" fillId="2" borderId="0" xfId="0" applyNumberFormat="1" applyFont="1" applyFill="1" applyAlignment="1">
      <alignment horizontal="left" vertical="center" wrapText="1"/>
    </xf>
    <xf numFmtId="2" fontId="9" fillId="5" borderId="3" xfId="0" applyNumberFormat="1" applyFont="1" applyFill="1" applyBorder="1" applyAlignment="1">
      <alignment vertical="center" wrapText="1"/>
    </xf>
    <xf numFmtId="2" fontId="7" fillId="2" borderId="3" xfId="0" applyNumberFormat="1" applyFont="1" applyFill="1" applyBorder="1" applyAlignment="1">
      <alignment vertical="center" wrapText="1"/>
    </xf>
    <xf numFmtId="2" fontId="11" fillId="0" borderId="0" xfId="0" applyNumberFormat="1" applyFont="1" applyAlignment="1">
      <alignment wrapText="1"/>
    </xf>
    <xf numFmtId="2" fontId="2" fillId="0" borderId="0" xfId="0" applyNumberFormat="1" applyFont="1" applyAlignment="1">
      <alignment horizontal="left" wrapText="1"/>
    </xf>
    <xf numFmtId="2" fontId="4" fillId="0" borderId="0" xfId="0" applyNumberFormat="1" applyFont="1" applyAlignment="1">
      <alignment wrapText="1"/>
    </xf>
    <xf numFmtId="2" fontId="2" fillId="0" borderId="5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/>
    </xf>
    <xf numFmtId="2" fontId="6" fillId="0" borderId="1" xfId="0" quotePrefix="1" applyNumberFormat="1" applyFont="1" applyBorder="1" applyAlignment="1">
      <alignment horizontal="left" wrapText="1"/>
    </xf>
    <xf numFmtId="2" fontId="6" fillId="0" borderId="2" xfId="0" quotePrefix="1" applyNumberFormat="1" applyFont="1" applyBorder="1" applyAlignment="1">
      <alignment horizontal="left" wrapText="1"/>
    </xf>
    <xf numFmtId="2" fontId="6" fillId="0" borderId="2" xfId="0" quotePrefix="1" applyNumberFormat="1" applyFont="1" applyBorder="1" applyAlignment="1">
      <alignment horizontal="center" wrapText="1"/>
    </xf>
    <xf numFmtId="2" fontId="6" fillId="0" borderId="2" xfId="0" quotePrefix="1" applyNumberFormat="1" applyFont="1" applyBorder="1" applyAlignment="1">
      <alignment horizontal="left"/>
    </xf>
    <xf numFmtId="2" fontId="6" fillId="2" borderId="3" xfId="0" applyNumberFormat="1" applyFont="1" applyFill="1" applyBorder="1" applyAlignment="1">
      <alignment horizontal="center" vertical="center" wrapText="1"/>
    </xf>
    <xf numFmtId="2" fontId="7" fillId="3" borderId="2" xfId="0" applyNumberFormat="1" applyFont="1" applyFill="1" applyBorder="1" applyAlignment="1">
      <alignment vertical="center"/>
    </xf>
    <xf numFmtId="2" fontId="6" fillId="3" borderId="3" xfId="0" applyNumberFormat="1" applyFont="1" applyFill="1" applyBorder="1" applyAlignment="1">
      <alignment horizontal="right"/>
    </xf>
    <xf numFmtId="2" fontId="6" fillId="0" borderId="3" xfId="0" applyNumberFormat="1" applyFont="1" applyBorder="1" applyAlignment="1">
      <alignment horizontal="right"/>
    </xf>
    <xf numFmtId="2" fontId="9" fillId="3" borderId="1" xfId="0" applyNumberFormat="1" applyFont="1" applyFill="1" applyBorder="1" applyAlignment="1">
      <alignment horizontal="left" vertical="center"/>
    </xf>
    <xf numFmtId="2" fontId="4" fillId="0" borderId="0" xfId="0" applyNumberFormat="1" applyFont="1" applyAlignment="1">
      <alignment horizontal="center" vertical="center" wrapText="1"/>
    </xf>
    <xf numFmtId="2" fontId="3" fillId="0" borderId="0" xfId="0" applyNumberFormat="1" applyFont="1"/>
    <xf numFmtId="2" fontId="2" fillId="0" borderId="0" xfId="0" quotePrefix="1" applyNumberFormat="1" applyFont="1" applyAlignment="1">
      <alignment horizontal="center" vertical="center" wrapText="1"/>
    </xf>
    <xf numFmtId="2" fontId="9" fillId="4" borderId="1" xfId="0" quotePrefix="1" applyNumberFormat="1" applyFont="1" applyFill="1" applyBorder="1" applyAlignment="1">
      <alignment horizontal="right"/>
    </xf>
    <xf numFmtId="2" fontId="9" fillId="3" borderId="1" xfId="0" quotePrefix="1" applyNumberFormat="1" applyFont="1" applyFill="1" applyBorder="1" applyAlignment="1">
      <alignment horizontal="right"/>
    </xf>
    <xf numFmtId="2" fontId="16" fillId="0" borderId="0" xfId="0" applyNumberFormat="1" applyFont="1" applyAlignment="1">
      <alignment horizontal="center" vertical="center" wrapText="1"/>
    </xf>
    <xf numFmtId="2" fontId="17" fillId="0" borderId="0" xfId="0" applyNumberFormat="1" applyFont="1" applyAlignment="1">
      <alignment wrapText="1"/>
    </xf>
    <xf numFmtId="2" fontId="18" fillId="0" borderId="0" xfId="0" quotePrefix="1" applyNumberFormat="1" applyFont="1" applyAlignment="1">
      <alignment horizontal="center" vertical="center" wrapText="1"/>
    </xf>
    <xf numFmtId="2" fontId="19" fillId="0" borderId="0" xfId="0" applyNumberFormat="1" applyFont="1" applyAlignment="1">
      <alignment horizontal="center" vertical="center" wrapText="1"/>
    </xf>
    <xf numFmtId="2" fontId="7" fillId="0" borderId="0" xfId="0" applyNumberFormat="1" applyFont="1"/>
    <xf numFmtId="2" fontId="9" fillId="0" borderId="1" xfId="0" quotePrefix="1" applyNumberFormat="1" applyFont="1" applyBorder="1" applyAlignment="1">
      <alignment horizontal="left" wrapText="1"/>
    </xf>
    <xf numFmtId="2" fontId="9" fillId="0" borderId="2" xfId="0" quotePrefix="1" applyNumberFormat="1" applyFont="1" applyBorder="1" applyAlignment="1">
      <alignment horizontal="left" wrapText="1"/>
    </xf>
    <xf numFmtId="2" fontId="9" fillId="0" borderId="2" xfId="0" quotePrefix="1" applyNumberFormat="1" applyFont="1" applyBorder="1" applyAlignment="1">
      <alignment horizontal="center" wrapText="1"/>
    </xf>
    <xf numFmtId="2" fontId="9" fillId="0" borderId="2" xfId="0" quotePrefix="1" applyNumberFormat="1" applyFont="1" applyBorder="1" applyAlignment="1">
      <alignment horizontal="left"/>
    </xf>
    <xf numFmtId="2" fontId="9" fillId="2" borderId="3" xfId="0" applyNumberFormat="1" applyFont="1" applyFill="1" applyBorder="1" applyAlignment="1">
      <alignment horizontal="center" vertical="center" wrapText="1"/>
    </xf>
    <xf numFmtId="2" fontId="6" fillId="3" borderId="1" xfId="0" quotePrefix="1" applyNumberFormat="1" applyFont="1" applyFill="1" applyBorder="1" applyAlignment="1">
      <alignment horizontal="right"/>
    </xf>
    <xf numFmtId="2" fontId="8" fillId="2" borderId="3" xfId="0" quotePrefix="1" applyNumberFormat="1" applyFont="1" applyFill="1" applyBorder="1" applyAlignment="1">
      <alignment horizontal="left" vertical="center" wrapText="1"/>
    </xf>
    <xf numFmtId="2" fontId="8" fillId="2" borderId="3" xfId="0" applyNumberFormat="1" applyFont="1" applyFill="1" applyBorder="1" applyAlignment="1">
      <alignment horizontal="left" vertical="center" wrapText="1"/>
    </xf>
    <xf numFmtId="2" fontId="6" fillId="6" borderId="4" xfId="0" applyNumberFormat="1" applyFont="1" applyFill="1" applyBorder="1" applyAlignment="1">
      <alignment horizontal="left" vertical="center" wrapText="1"/>
    </xf>
    <xf numFmtId="2" fontId="6" fillId="5" borderId="4" xfId="0" applyNumberFormat="1" applyFont="1" applyFill="1" applyBorder="1" applyAlignment="1">
      <alignment horizontal="left" vertical="center" wrapText="1"/>
    </xf>
    <xf numFmtId="2" fontId="15" fillId="2" borderId="4" xfId="0" applyNumberFormat="1" applyFont="1" applyFill="1" applyBorder="1" applyAlignment="1">
      <alignment horizontal="left" vertical="center" wrapText="1"/>
    </xf>
    <xf numFmtId="2" fontId="3" fillId="2" borderId="4" xfId="0" applyNumberFormat="1" applyFont="1" applyFill="1" applyBorder="1" applyAlignment="1">
      <alignment horizontal="left" vertical="center" wrapText="1"/>
    </xf>
    <xf numFmtId="2" fontId="6" fillId="5" borderId="6" xfId="0" applyNumberFormat="1" applyFont="1" applyFill="1" applyBorder="1" applyAlignment="1">
      <alignment horizontal="left" vertical="center" wrapText="1"/>
    </xf>
    <xf numFmtId="2" fontId="15" fillId="2" borderId="6" xfId="0" applyNumberFormat="1" applyFont="1" applyFill="1" applyBorder="1" applyAlignment="1">
      <alignment horizontal="left" vertical="center" wrapText="1"/>
    </xf>
    <xf numFmtId="2" fontId="15" fillId="2" borderId="3" xfId="0" applyNumberFormat="1" applyFont="1" applyFill="1" applyBorder="1" applyAlignment="1">
      <alignment horizontal="left" vertical="center" wrapText="1"/>
    </xf>
    <xf numFmtId="2" fontId="15" fillId="2" borderId="7" xfId="0" applyNumberFormat="1" applyFont="1" applyFill="1" applyBorder="1" applyAlignment="1">
      <alignment horizontal="left" vertical="center" wrapText="1"/>
    </xf>
    <xf numFmtId="2" fontId="6" fillId="0" borderId="4" xfId="0" applyNumberFormat="1" applyFont="1" applyBorder="1" applyAlignment="1">
      <alignment horizontal="left" vertical="center" wrapText="1"/>
    </xf>
    <xf numFmtId="2" fontId="15" fillId="7" borderId="7" xfId="0" applyNumberFormat="1" applyFont="1" applyFill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left" vertical="center" wrapText="1"/>
    </xf>
    <xf numFmtId="2" fontId="6" fillId="5" borderId="7" xfId="0" applyNumberFormat="1" applyFont="1" applyFill="1" applyBorder="1" applyAlignment="1">
      <alignment horizontal="left" vertical="center" wrapText="1"/>
    </xf>
    <xf numFmtId="2" fontId="6" fillId="2" borderId="7" xfId="0" applyNumberFormat="1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righ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15" fillId="2" borderId="2" xfId="0" applyFont="1" applyFill="1" applyBorder="1" applyAlignment="1">
      <alignment horizontal="left" vertical="center" wrapText="1"/>
    </xf>
    <xf numFmtId="0" fontId="20" fillId="7" borderId="1" xfId="0" applyFont="1" applyFill="1" applyBorder="1" applyAlignment="1">
      <alignment horizontal="left" vertical="center" wrapText="1"/>
    </xf>
    <xf numFmtId="0" fontId="15" fillId="7" borderId="2" xfId="0" applyFont="1" applyFill="1" applyBorder="1" applyAlignment="1">
      <alignment horizontal="right" vertical="center" wrapText="1"/>
    </xf>
    <xf numFmtId="0" fontId="15" fillId="7" borderId="4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20" fillId="2" borderId="8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right" vertical="center" wrapText="1"/>
    </xf>
    <xf numFmtId="164" fontId="0" fillId="0" borderId="0" xfId="0" applyNumberFormat="1"/>
    <xf numFmtId="4" fontId="3" fillId="2" borderId="3" xfId="0" applyNumberFormat="1" applyFont="1" applyFill="1" applyBorder="1" applyAlignment="1">
      <alignment horizontal="right"/>
    </xf>
    <xf numFmtId="165" fontId="3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center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4" fontId="7" fillId="2" borderId="3" xfId="0" applyNumberFormat="1" applyFont="1" applyFill="1" applyBorder="1" applyAlignment="1">
      <alignment horizontal="right"/>
    </xf>
    <xf numFmtId="0" fontId="9" fillId="5" borderId="3" xfId="0" applyFont="1" applyFill="1" applyBorder="1" applyAlignment="1">
      <alignment horizontal="left" vertical="center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7" fillId="2" borderId="3" xfId="0" applyNumberFormat="1" applyFont="1" applyFill="1" applyBorder="1" applyAlignment="1">
      <alignment horizontal="right" wrapText="1"/>
    </xf>
    <xf numFmtId="4" fontId="6" fillId="5" borderId="3" xfId="0" applyNumberFormat="1" applyFont="1" applyFill="1" applyBorder="1" applyAlignment="1">
      <alignment horizontal="center"/>
    </xf>
    <xf numFmtId="4" fontId="6" fillId="6" borderId="3" xfId="0" applyNumberFormat="1" applyFont="1" applyFill="1" applyBorder="1" applyAlignment="1">
      <alignment horizontal="center"/>
    </xf>
    <xf numFmtId="0" fontId="9" fillId="6" borderId="3" xfId="0" applyFont="1" applyFill="1" applyBorder="1" applyAlignment="1">
      <alignment horizontal="left" vertical="center" wrapText="1"/>
    </xf>
    <xf numFmtId="2" fontId="9" fillId="6" borderId="3" xfId="0" applyNumberFormat="1" applyFont="1" applyFill="1" applyBorder="1" applyAlignment="1">
      <alignment horizontal="left" vertical="center" wrapText="1"/>
    </xf>
    <xf numFmtId="0" fontId="9" fillId="8" borderId="4" xfId="0" applyFont="1" applyFill="1" applyBorder="1" applyAlignment="1">
      <alignment horizontal="center" vertical="center" wrapText="1"/>
    </xf>
    <xf numFmtId="2" fontId="9" fillId="8" borderId="4" xfId="0" applyNumberFormat="1" applyFont="1" applyFill="1" applyBorder="1" applyAlignment="1">
      <alignment horizontal="center" vertical="center" wrapText="1"/>
    </xf>
    <xf numFmtId="2" fontId="9" fillId="8" borderId="3" xfId="0" applyNumberFormat="1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2" fontId="6" fillId="8" borderId="4" xfId="0" applyNumberFormat="1" applyFont="1" applyFill="1" applyBorder="1" applyAlignment="1">
      <alignment horizontal="center" vertical="center" wrapText="1"/>
    </xf>
    <xf numFmtId="2" fontId="6" fillId="8" borderId="3" xfId="0" applyNumberFormat="1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3" fillId="8" borderId="0" xfId="0" applyFont="1" applyFill="1" applyAlignment="1">
      <alignment vertical="center" wrapText="1"/>
    </xf>
    <xf numFmtId="4" fontId="3" fillId="2" borderId="0" xfId="0" applyNumberFormat="1" applyFont="1" applyFill="1" applyAlignment="1">
      <alignment horizontal="right"/>
    </xf>
    <xf numFmtId="2" fontId="0" fillId="2" borderId="0" xfId="0" applyNumberFormat="1" applyFill="1"/>
    <xf numFmtId="2" fontId="9" fillId="2" borderId="7" xfId="0" applyNumberFormat="1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2" fontId="8" fillId="2" borderId="7" xfId="0" applyNumberFormat="1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 wrapText="1"/>
    </xf>
    <xf numFmtId="4" fontId="20" fillId="2" borderId="3" xfId="0" applyNumberFormat="1" applyFont="1" applyFill="1" applyBorder="1" applyAlignment="1">
      <alignment horizontal="right"/>
    </xf>
    <xf numFmtId="4" fontId="20" fillId="0" borderId="3" xfId="0" applyNumberFormat="1" applyFont="1" applyBorder="1" applyAlignment="1">
      <alignment horizontal="right"/>
    </xf>
    <xf numFmtId="0" fontId="21" fillId="2" borderId="3" xfId="0" applyFont="1" applyFill="1" applyBorder="1" applyAlignment="1">
      <alignment horizontal="left" vertical="center" wrapText="1"/>
    </xf>
    <xf numFmtId="0" fontId="21" fillId="2" borderId="3" xfId="0" quotePrefix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4" fontId="21" fillId="2" borderId="3" xfId="0" applyNumberFormat="1" applyFont="1" applyFill="1" applyBorder="1" applyAlignment="1">
      <alignment horizontal="right"/>
    </xf>
    <xf numFmtId="0" fontId="22" fillId="2" borderId="2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2" fontId="3" fillId="2" borderId="7" xfId="0" applyNumberFormat="1" applyFont="1" applyFill="1" applyBorder="1" applyAlignment="1">
      <alignment horizontal="left" vertical="center" wrapText="1"/>
    </xf>
    <xf numFmtId="2" fontId="25" fillId="4" borderId="3" xfId="0" applyNumberFormat="1" applyFont="1" applyFill="1" applyBorder="1" applyAlignment="1">
      <alignment horizontal="center" vertical="center" wrapText="1"/>
    </xf>
    <xf numFmtId="4" fontId="15" fillId="2" borderId="3" xfId="0" applyNumberFormat="1" applyFont="1" applyFill="1" applyBorder="1" applyAlignment="1">
      <alignment horizontal="right"/>
    </xf>
    <xf numFmtId="0" fontId="20" fillId="2" borderId="1" xfId="0" applyFont="1" applyFill="1" applyBorder="1" applyAlignment="1">
      <alignment horizontal="left" vertical="center" wrapText="1"/>
    </xf>
    <xf numFmtId="4" fontId="26" fillId="2" borderId="3" xfId="0" applyNumberFormat="1" applyFont="1" applyFill="1" applyBorder="1" applyAlignment="1">
      <alignment horizontal="right"/>
    </xf>
    <xf numFmtId="4" fontId="8" fillId="2" borderId="3" xfId="0" applyNumberFormat="1" applyFont="1" applyFill="1" applyBorder="1" applyAlignment="1">
      <alignment horizontal="right"/>
    </xf>
    <xf numFmtId="2" fontId="6" fillId="6" borderId="4" xfId="0" applyNumberFormat="1" applyFont="1" applyFill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horizontal="right"/>
    </xf>
    <xf numFmtId="4" fontId="9" fillId="2" borderId="3" xfId="0" applyNumberFormat="1" applyFont="1" applyFill="1" applyBorder="1" applyAlignment="1">
      <alignment horizontal="right"/>
    </xf>
    <xf numFmtId="2" fontId="13" fillId="0" borderId="0" xfId="0" applyNumberFormat="1" applyFont="1" applyAlignment="1">
      <alignment wrapText="1"/>
    </xf>
    <xf numFmtId="2" fontId="14" fillId="0" borderId="0" xfId="0" applyNumberFormat="1" applyFont="1" applyAlignment="1">
      <alignment wrapText="1"/>
    </xf>
    <xf numFmtId="2" fontId="9" fillId="3" borderId="1" xfId="0" quotePrefix="1" applyNumberFormat="1" applyFont="1" applyFill="1" applyBorder="1" applyAlignment="1">
      <alignment horizontal="left" vertical="center" wrapText="1"/>
    </xf>
    <xf numFmtId="2" fontId="7" fillId="3" borderId="2" xfId="0" applyNumberFormat="1" applyFont="1" applyFill="1" applyBorder="1" applyAlignment="1">
      <alignment vertical="center" wrapText="1"/>
    </xf>
    <xf numFmtId="2" fontId="5" fillId="0" borderId="0" xfId="0" applyNumberFormat="1" applyFont="1" applyAlignment="1">
      <alignment horizontal="center" vertical="center" wrapText="1"/>
    </xf>
    <xf numFmtId="2" fontId="11" fillId="0" borderId="0" xfId="0" applyNumberFormat="1" applyFont="1" applyAlignment="1">
      <alignment wrapText="1"/>
    </xf>
    <xf numFmtId="2" fontId="9" fillId="4" borderId="1" xfId="0" applyNumberFormat="1" applyFont="1" applyFill="1" applyBorder="1" applyAlignment="1">
      <alignment horizontal="left" vertical="center" wrapText="1"/>
    </xf>
    <xf numFmtId="2" fontId="9" fillId="4" borderId="2" xfId="0" applyNumberFormat="1" applyFont="1" applyFill="1" applyBorder="1" applyAlignment="1">
      <alignment horizontal="left" vertical="center" wrapText="1"/>
    </xf>
    <xf numFmtId="2" fontId="9" fillId="4" borderId="4" xfId="0" applyNumberFormat="1" applyFont="1" applyFill="1" applyBorder="1" applyAlignment="1">
      <alignment horizontal="left" vertical="center" wrapText="1"/>
    </xf>
    <xf numFmtId="2" fontId="9" fillId="3" borderId="1" xfId="0" applyNumberFormat="1" applyFont="1" applyFill="1" applyBorder="1" applyAlignment="1">
      <alignment horizontal="left" vertical="center" wrapText="1"/>
    </xf>
    <xf numFmtId="2" fontId="9" fillId="3" borderId="2" xfId="0" applyNumberFormat="1" applyFont="1" applyFill="1" applyBorder="1" applyAlignment="1">
      <alignment horizontal="left" vertical="center" wrapText="1"/>
    </xf>
    <xf numFmtId="2" fontId="9" fillId="3" borderId="4" xfId="0" applyNumberFormat="1" applyFont="1" applyFill="1" applyBorder="1" applyAlignment="1">
      <alignment horizontal="left" vertical="center" wrapText="1"/>
    </xf>
    <xf numFmtId="2" fontId="16" fillId="0" borderId="0" xfId="0" applyNumberFormat="1" applyFont="1" applyAlignment="1">
      <alignment horizontal="center" vertical="center" wrapText="1"/>
    </xf>
    <xf numFmtId="2" fontId="0" fillId="0" borderId="2" xfId="0" applyNumberFormat="1" applyBorder="1" applyAlignment="1">
      <alignment horizontal="left" vertical="center" wrapText="1"/>
    </xf>
    <xf numFmtId="2" fontId="0" fillId="0" borderId="4" xfId="0" applyNumberFormat="1" applyBorder="1" applyAlignment="1">
      <alignment horizontal="left" vertical="center" wrapText="1"/>
    </xf>
    <xf numFmtId="2" fontId="9" fillId="0" borderId="1" xfId="0" quotePrefix="1" applyNumberFormat="1" applyFont="1" applyBorder="1" applyAlignment="1">
      <alignment horizontal="left" vertical="center"/>
    </xf>
    <xf numFmtId="2" fontId="7" fillId="0" borderId="2" xfId="0" applyNumberFormat="1" applyFont="1" applyBorder="1" applyAlignment="1">
      <alignment vertical="center"/>
    </xf>
    <xf numFmtId="2" fontId="7" fillId="3" borderId="2" xfId="0" applyNumberFormat="1" applyFont="1" applyFill="1" applyBorder="1" applyAlignment="1">
      <alignment vertical="center"/>
    </xf>
    <xf numFmtId="2" fontId="9" fillId="0" borderId="1" xfId="0" applyNumberFormat="1" applyFont="1" applyBorder="1" applyAlignment="1">
      <alignment horizontal="left" vertical="center" wrapText="1"/>
    </xf>
    <xf numFmtId="2" fontId="7" fillId="0" borderId="2" xfId="0" applyNumberFormat="1" applyFont="1" applyBorder="1" applyAlignment="1">
      <alignment vertical="center" wrapText="1"/>
    </xf>
    <xf numFmtId="2" fontId="9" fillId="0" borderId="1" xfId="0" quotePrefix="1" applyNumberFormat="1" applyFont="1" applyBorder="1" applyAlignment="1">
      <alignment horizontal="left" vertical="center" wrapText="1"/>
    </xf>
    <xf numFmtId="2" fontId="7" fillId="6" borderId="1" xfId="0" applyNumberFormat="1" applyFont="1" applyFill="1" applyBorder="1" applyAlignment="1">
      <alignment horizontal="center" vertical="center" wrapText="1"/>
    </xf>
    <xf numFmtId="2" fontId="7" fillId="6" borderId="2" xfId="0" applyNumberFormat="1" applyFont="1" applyFill="1" applyBorder="1" applyAlignment="1">
      <alignment horizontal="center" vertical="center" wrapText="1"/>
    </xf>
    <xf numFmtId="2" fontId="7" fillId="6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10" fillId="0" borderId="0" xfId="0" applyNumberFormat="1" applyFont="1" applyAlignment="1">
      <alignment vertical="center" wrapText="1"/>
    </xf>
    <xf numFmtId="2" fontId="11" fillId="0" borderId="0" xfId="0" applyNumberFormat="1" applyFont="1" applyAlignment="1">
      <alignment vertical="center" wrapText="1"/>
    </xf>
    <xf numFmtId="0" fontId="5" fillId="8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2" fontId="6" fillId="4" borderId="2" xfId="0" applyNumberFormat="1" applyFont="1" applyFill="1" applyBorder="1" applyAlignment="1">
      <alignment horizontal="center" vertical="center" wrapText="1"/>
    </xf>
    <xf numFmtId="2" fontId="6" fillId="4" borderId="4" xfId="0" applyNumberFormat="1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left" vertical="center" wrapText="1"/>
    </xf>
    <xf numFmtId="2" fontId="6" fillId="6" borderId="2" xfId="0" applyNumberFormat="1" applyFont="1" applyFill="1" applyBorder="1" applyAlignment="1">
      <alignment horizontal="left" vertical="center" wrapText="1"/>
    </xf>
    <xf numFmtId="2" fontId="6" fillId="6" borderId="4" xfId="0" applyNumberFormat="1" applyFont="1" applyFill="1" applyBorder="1" applyAlignment="1">
      <alignment horizontal="left" vertical="center" wrapText="1"/>
    </xf>
    <xf numFmtId="2" fontId="12" fillId="4" borderId="2" xfId="0" applyNumberFormat="1" applyFont="1" applyFill="1" applyBorder="1" applyAlignment="1">
      <alignment horizontal="center" vertical="center" wrapText="1"/>
    </xf>
    <xf numFmtId="2" fontId="12" fillId="4" borderId="4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</cellXfs>
  <cellStyles count="2">
    <cellStyle name="Normalno" xfId="0" builtinId="0"/>
    <cellStyle name="Normal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workbookViewId="0">
      <selection activeCell="A25" sqref="A25"/>
    </sheetView>
  </sheetViews>
  <sheetFormatPr defaultColWidth="9.109375" defaultRowHeight="14.4" x14ac:dyDescent="0.3"/>
  <cols>
    <col min="1" max="4" width="9.109375" style="19"/>
    <col min="5" max="7" width="25.33203125" style="19" customWidth="1"/>
    <col min="8" max="8" width="19.44140625" style="19" customWidth="1"/>
    <col min="9" max="9" width="25.33203125" style="19" customWidth="1"/>
    <col min="10" max="16384" width="9.109375" style="19"/>
  </cols>
  <sheetData>
    <row r="1" spans="1:9" ht="42" customHeight="1" x14ac:dyDescent="0.3">
      <c r="A1" s="175" t="s">
        <v>153</v>
      </c>
      <c r="B1" s="175"/>
      <c r="C1" s="175"/>
      <c r="D1" s="175"/>
      <c r="E1" s="175"/>
      <c r="F1" s="175"/>
      <c r="G1" s="175"/>
      <c r="H1" s="175"/>
      <c r="I1" s="175"/>
    </row>
    <row r="2" spans="1:9" ht="17.399999999999999" x14ac:dyDescent="0.3">
      <c r="A2" s="20"/>
      <c r="B2" s="20"/>
      <c r="C2" s="20"/>
      <c r="D2" s="20"/>
      <c r="E2" s="20"/>
      <c r="F2" s="20"/>
      <c r="G2" s="20"/>
      <c r="H2" s="20"/>
      <c r="I2" s="20"/>
    </row>
    <row r="3" spans="1:9" ht="15.6" x14ac:dyDescent="0.3">
      <c r="A3" s="175" t="s">
        <v>17</v>
      </c>
      <c r="B3" s="175"/>
      <c r="C3" s="175"/>
      <c r="D3" s="175"/>
      <c r="E3" s="175"/>
      <c r="F3" s="175"/>
      <c r="G3" s="175"/>
      <c r="H3" s="175"/>
      <c r="I3" s="175"/>
    </row>
    <row r="4" spans="1:9" ht="17.399999999999999" x14ac:dyDescent="0.3">
      <c r="A4" s="20"/>
      <c r="B4" s="20"/>
      <c r="C4" s="20"/>
      <c r="D4" s="20"/>
      <c r="E4" s="20"/>
      <c r="F4" s="20"/>
      <c r="G4" s="20"/>
      <c r="H4" s="20"/>
      <c r="I4" s="20"/>
    </row>
    <row r="5" spans="1:9" ht="15.6" x14ac:dyDescent="0.3">
      <c r="A5" s="175" t="s">
        <v>21</v>
      </c>
      <c r="B5" s="176"/>
      <c r="C5" s="176"/>
      <c r="D5" s="176"/>
      <c r="E5" s="176"/>
      <c r="F5" s="176"/>
      <c r="G5" s="176"/>
      <c r="H5" s="176"/>
      <c r="I5" s="176"/>
    </row>
    <row r="6" spans="1:9" ht="17.399999999999999" x14ac:dyDescent="0.3">
      <c r="A6" s="34"/>
      <c r="B6" s="35"/>
      <c r="C6" s="35"/>
      <c r="D6" s="35"/>
      <c r="E6" s="36"/>
      <c r="F6" s="37"/>
      <c r="G6" s="37"/>
      <c r="H6" s="37"/>
      <c r="I6" s="37"/>
    </row>
    <row r="7" spans="1:9" ht="21" customHeight="1" x14ac:dyDescent="0.3">
      <c r="A7" s="38"/>
      <c r="B7" s="39"/>
      <c r="C7" s="39"/>
      <c r="D7" s="40"/>
      <c r="E7" s="41"/>
      <c r="F7" s="42" t="s">
        <v>130</v>
      </c>
      <c r="G7" s="42" t="s">
        <v>132</v>
      </c>
      <c r="H7" s="42" t="s">
        <v>138</v>
      </c>
      <c r="I7" s="42" t="s">
        <v>139</v>
      </c>
    </row>
    <row r="8" spans="1:9" x14ac:dyDescent="0.3">
      <c r="A8" s="180" t="s">
        <v>0</v>
      </c>
      <c r="B8" s="174"/>
      <c r="C8" s="174"/>
      <c r="D8" s="174"/>
      <c r="E8" s="188"/>
      <c r="F8" s="127">
        <v>3069769.71</v>
      </c>
      <c r="G8" s="127">
        <v>3502091.88</v>
      </c>
      <c r="H8" s="127">
        <v>3732705.01</v>
      </c>
      <c r="I8" s="127">
        <v>3792717.95</v>
      </c>
    </row>
    <row r="9" spans="1:9" x14ac:dyDescent="0.3">
      <c r="A9" s="189" t="s">
        <v>30</v>
      </c>
      <c r="B9" s="190"/>
      <c r="C9" s="190"/>
      <c r="D9" s="190"/>
      <c r="E9" s="187"/>
      <c r="F9" s="128">
        <v>3069769.71</v>
      </c>
      <c r="G9" s="128">
        <v>3502091.88</v>
      </c>
      <c r="H9" s="128">
        <v>3732705.01</v>
      </c>
      <c r="I9" s="128">
        <v>3792717.95</v>
      </c>
    </row>
    <row r="10" spans="1:9" x14ac:dyDescent="0.3">
      <c r="A10" s="186" t="s">
        <v>31</v>
      </c>
      <c r="B10" s="187"/>
      <c r="C10" s="187"/>
      <c r="D10" s="187"/>
      <c r="E10" s="187"/>
      <c r="F10" s="128"/>
      <c r="G10" s="128"/>
      <c r="H10" s="128"/>
      <c r="I10" s="128"/>
    </row>
    <row r="11" spans="1:9" x14ac:dyDescent="0.3">
      <c r="A11" s="46" t="s">
        <v>1</v>
      </c>
      <c r="B11" s="43"/>
      <c r="C11" s="43"/>
      <c r="D11" s="43"/>
      <c r="E11" s="43"/>
      <c r="F11" s="127">
        <v>3088159.66</v>
      </c>
      <c r="G11" s="127">
        <v>3499232.29</v>
      </c>
      <c r="H11" s="127">
        <v>3727074.07</v>
      </c>
      <c r="I11" s="127">
        <v>3787619.52</v>
      </c>
    </row>
    <row r="12" spans="1:9" x14ac:dyDescent="0.3">
      <c r="A12" s="191" t="s">
        <v>32</v>
      </c>
      <c r="B12" s="190"/>
      <c r="C12" s="190"/>
      <c r="D12" s="190"/>
      <c r="E12" s="190"/>
      <c r="F12" s="128">
        <v>3067588.36</v>
      </c>
      <c r="G12" s="128">
        <v>3478469.17</v>
      </c>
      <c r="H12" s="128">
        <v>3702924.17</v>
      </c>
      <c r="I12" s="128">
        <v>3761014.57</v>
      </c>
    </row>
    <row r="13" spans="1:9" x14ac:dyDescent="0.3">
      <c r="A13" s="186" t="s">
        <v>33</v>
      </c>
      <c r="B13" s="187"/>
      <c r="C13" s="187"/>
      <c r="D13" s="187"/>
      <c r="E13" s="187"/>
      <c r="F13" s="128">
        <v>20571.3</v>
      </c>
      <c r="G13" s="128">
        <v>20763.12</v>
      </c>
      <c r="H13" s="128">
        <v>24149.9</v>
      </c>
      <c r="I13" s="128">
        <v>26604.95</v>
      </c>
    </row>
    <row r="14" spans="1:9" x14ac:dyDescent="0.3">
      <c r="A14" s="173" t="s">
        <v>53</v>
      </c>
      <c r="B14" s="174"/>
      <c r="C14" s="174"/>
      <c r="D14" s="174"/>
      <c r="E14" s="174"/>
      <c r="F14" s="127">
        <v>18389.95</v>
      </c>
      <c r="G14" s="127">
        <v>2859.59</v>
      </c>
      <c r="H14" s="127">
        <v>5630.94</v>
      </c>
      <c r="I14" s="127">
        <v>5098.43</v>
      </c>
    </row>
    <row r="15" spans="1:9" ht="17.399999999999999" x14ac:dyDescent="0.3">
      <c r="A15" s="20"/>
      <c r="B15" s="47"/>
      <c r="C15" s="47"/>
      <c r="D15" s="47"/>
      <c r="E15" s="47"/>
      <c r="F15" s="47"/>
      <c r="G15" s="47"/>
      <c r="H15" s="47"/>
      <c r="I15" s="48"/>
    </row>
    <row r="16" spans="1:9" ht="15.6" x14ac:dyDescent="0.3">
      <c r="A16" s="175" t="s">
        <v>22</v>
      </c>
      <c r="B16" s="176"/>
      <c r="C16" s="176"/>
      <c r="D16" s="176"/>
      <c r="E16" s="176"/>
      <c r="F16" s="176"/>
      <c r="G16" s="176"/>
      <c r="H16" s="176"/>
      <c r="I16" s="176"/>
    </row>
    <row r="17" spans="1:9" ht="17.399999999999999" x14ac:dyDescent="0.3">
      <c r="A17" s="20"/>
      <c r="B17" s="47"/>
      <c r="C17" s="47"/>
      <c r="D17" s="47"/>
      <c r="E17" s="47"/>
      <c r="F17" s="47"/>
      <c r="G17" s="47"/>
      <c r="H17" s="47"/>
      <c r="I17" s="48"/>
    </row>
    <row r="18" spans="1:9" x14ac:dyDescent="0.3">
      <c r="A18" s="38"/>
      <c r="B18" s="39"/>
      <c r="C18" s="39"/>
      <c r="D18" s="40"/>
      <c r="E18" s="41"/>
      <c r="F18" s="42" t="s">
        <v>130</v>
      </c>
      <c r="G18" s="42" t="s">
        <v>132</v>
      </c>
      <c r="H18" s="42" t="s">
        <v>128</v>
      </c>
      <c r="I18" s="42" t="s">
        <v>139</v>
      </c>
    </row>
    <row r="19" spans="1:9" x14ac:dyDescent="0.3">
      <c r="A19" s="186" t="s">
        <v>34</v>
      </c>
      <c r="B19" s="187"/>
      <c r="C19" s="187"/>
      <c r="D19" s="187"/>
      <c r="E19" s="187"/>
      <c r="F19" s="45"/>
      <c r="G19" s="45"/>
      <c r="H19" s="45"/>
      <c r="I19" s="45"/>
    </row>
    <row r="20" spans="1:9" x14ac:dyDescent="0.3">
      <c r="A20" s="186" t="s">
        <v>35</v>
      </c>
      <c r="B20" s="187"/>
      <c r="C20" s="187"/>
      <c r="D20" s="187"/>
      <c r="E20" s="187"/>
      <c r="F20" s="45"/>
      <c r="G20" s="45"/>
      <c r="H20" s="45"/>
      <c r="I20" s="45"/>
    </row>
    <row r="21" spans="1:9" x14ac:dyDescent="0.3">
      <c r="A21" s="173" t="s">
        <v>2</v>
      </c>
      <c r="B21" s="174"/>
      <c r="C21" s="174"/>
      <c r="D21" s="174"/>
      <c r="E21" s="174"/>
      <c r="F21" s="44">
        <f>F19-F20</f>
        <v>0</v>
      </c>
      <c r="G21" s="44">
        <f>G19-G20</f>
        <v>0</v>
      </c>
      <c r="H21" s="44">
        <f>H19-H20</f>
        <v>0</v>
      </c>
      <c r="I21" s="44">
        <f>I19-I20</f>
        <v>0</v>
      </c>
    </row>
    <row r="22" spans="1:9" x14ac:dyDescent="0.3">
      <c r="A22" s="173" t="s">
        <v>54</v>
      </c>
      <c r="B22" s="174"/>
      <c r="C22" s="174"/>
      <c r="D22" s="174"/>
      <c r="E22" s="174"/>
      <c r="F22" s="44">
        <v>20214.46</v>
      </c>
      <c r="G22" s="44">
        <f>G14+G21</f>
        <v>2859.59</v>
      </c>
      <c r="H22" s="44">
        <v>14583.52</v>
      </c>
      <c r="I22" s="44">
        <v>15116.03</v>
      </c>
    </row>
    <row r="23" spans="1:9" ht="17.399999999999999" x14ac:dyDescent="0.3">
      <c r="A23" s="49"/>
      <c r="B23" s="47"/>
      <c r="C23" s="47"/>
      <c r="D23" s="47"/>
      <c r="E23" s="47"/>
      <c r="F23" s="47"/>
      <c r="G23" s="47"/>
      <c r="H23" s="47"/>
      <c r="I23" s="48"/>
    </row>
    <row r="24" spans="1:9" ht="15.6" x14ac:dyDescent="0.3">
      <c r="A24" s="175" t="s">
        <v>55</v>
      </c>
      <c r="B24" s="176"/>
      <c r="C24" s="176"/>
      <c r="D24" s="176"/>
      <c r="E24" s="176"/>
      <c r="F24" s="176"/>
      <c r="G24" s="176"/>
      <c r="H24" s="176"/>
      <c r="I24" s="176"/>
    </row>
    <row r="25" spans="1:9" ht="15.6" x14ac:dyDescent="0.3">
      <c r="A25" s="18"/>
      <c r="B25" s="33"/>
      <c r="C25" s="33"/>
      <c r="D25" s="33"/>
      <c r="E25" s="33"/>
      <c r="F25" s="33"/>
      <c r="G25" s="33"/>
      <c r="H25" s="33"/>
      <c r="I25" s="33"/>
    </row>
    <row r="26" spans="1:9" ht="26.4" x14ac:dyDescent="0.3">
      <c r="A26" s="38"/>
      <c r="B26" s="39"/>
      <c r="C26" s="39"/>
      <c r="D26" s="40"/>
      <c r="E26" s="41"/>
      <c r="F26" s="42" t="s">
        <v>130</v>
      </c>
      <c r="G26" s="42" t="s">
        <v>132</v>
      </c>
      <c r="H26" s="42" t="s">
        <v>128</v>
      </c>
      <c r="I26" s="42" t="s">
        <v>140</v>
      </c>
    </row>
    <row r="27" spans="1:9" ht="15" customHeight="1" x14ac:dyDescent="0.3">
      <c r="A27" s="177" t="s">
        <v>56</v>
      </c>
      <c r="B27" s="178"/>
      <c r="C27" s="178"/>
      <c r="D27" s="178"/>
      <c r="E27" s="179"/>
      <c r="F27" s="50">
        <v>0</v>
      </c>
      <c r="G27" s="50">
        <v>0</v>
      </c>
      <c r="H27" s="50"/>
      <c r="I27" s="50"/>
    </row>
    <row r="28" spans="1:9" ht="15" customHeight="1" x14ac:dyDescent="0.3">
      <c r="A28" s="173" t="s">
        <v>57</v>
      </c>
      <c r="B28" s="174"/>
      <c r="C28" s="174"/>
      <c r="D28" s="174"/>
      <c r="E28" s="174"/>
      <c r="F28" s="51"/>
      <c r="G28" s="51">
        <f>G22+G27</f>
        <v>2859.59</v>
      </c>
      <c r="H28" s="51"/>
      <c r="I28" s="51"/>
    </row>
    <row r="29" spans="1:9" ht="45" customHeight="1" x14ac:dyDescent="0.3">
      <c r="A29" s="180" t="s">
        <v>58</v>
      </c>
      <c r="B29" s="181"/>
      <c r="C29" s="181"/>
      <c r="D29" s="181"/>
      <c r="E29" s="182"/>
      <c r="F29" s="51"/>
      <c r="G29" s="51">
        <f>G14+G21+G27-G28</f>
        <v>0</v>
      </c>
      <c r="H29" s="51"/>
      <c r="I29" s="51"/>
    </row>
    <row r="30" spans="1:9" ht="15.6" x14ac:dyDescent="0.3">
      <c r="A30" s="52"/>
      <c r="B30" s="53"/>
      <c r="C30" s="53"/>
      <c r="D30" s="53"/>
      <c r="E30" s="53"/>
      <c r="F30" s="53"/>
      <c r="G30" s="53"/>
      <c r="H30" s="53"/>
      <c r="I30" s="53"/>
    </row>
    <row r="31" spans="1:9" ht="15.6" x14ac:dyDescent="0.3">
      <c r="A31" s="183" t="s">
        <v>52</v>
      </c>
      <c r="B31" s="183"/>
      <c r="C31" s="183"/>
      <c r="D31" s="183"/>
      <c r="E31" s="183"/>
      <c r="F31" s="183"/>
      <c r="G31" s="183"/>
      <c r="H31" s="183"/>
      <c r="I31" s="183"/>
    </row>
    <row r="32" spans="1:9" ht="17.399999999999999" x14ac:dyDescent="0.3">
      <c r="A32" s="54"/>
      <c r="B32" s="55"/>
      <c r="C32" s="55"/>
      <c r="D32" s="55"/>
      <c r="E32" s="55"/>
      <c r="F32" s="55"/>
      <c r="G32" s="55"/>
      <c r="H32" s="55"/>
      <c r="I32" s="56"/>
    </row>
    <row r="33" spans="1:9" x14ac:dyDescent="0.3">
      <c r="A33" s="57"/>
      <c r="B33" s="58"/>
      <c r="C33" s="58"/>
      <c r="D33" s="59"/>
      <c r="E33" s="60"/>
      <c r="F33" s="61" t="s">
        <v>130</v>
      </c>
      <c r="G33" s="61" t="s">
        <v>131</v>
      </c>
      <c r="H33" s="61"/>
      <c r="I33" s="61"/>
    </row>
    <row r="34" spans="1:9" x14ac:dyDescent="0.3">
      <c r="A34" s="177" t="s">
        <v>56</v>
      </c>
      <c r="B34" s="178"/>
      <c r="C34" s="178"/>
      <c r="D34" s="178"/>
      <c r="E34" s="179"/>
      <c r="F34" s="50">
        <v>0</v>
      </c>
      <c r="G34" s="50">
        <f>F37</f>
        <v>0</v>
      </c>
      <c r="H34" s="50"/>
      <c r="I34" s="50">
        <f>G37</f>
        <v>0</v>
      </c>
    </row>
    <row r="35" spans="1:9" ht="28.5" customHeight="1" x14ac:dyDescent="0.3">
      <c r="A35" s="177" t="s">
        <v>59</v>
      </c>
      <c r="B35" s="178"/>
      <c r="C35" s="178"/>
      <c r="D35" s="178"/>
      <c r="E35" s="179"/>
      <c r="F35" s="50">
        <v>0</v>
      </c>
      <c r="G35" s="50">
        <v>0</v>
      </c>
      <c r="H35" s="50"/>
      <c r="I35" s="50">
        <v>0</v>
      </c>
    </row>
    <row r="36" spans="1:9" x14ac:dyDescent="0.3">
      <c r="A36" s="177" t="s">
        <v>60</v>
      </c>
      <c r="B36" s="184"/>
      <c r="C36" s="184"/>
      <c r="D36" s="184"/>
      <c r="E36" s="185"/>
      <c r="F36" s="50">
        <v>0</v>
      </c>
      <c r="G36" s="50">
        <v>0</v>
      </c>
      <c r="H36" s="50"/>
      <c r="I36" s="50">
        <v>0</v>
      </c>
    </row>
    <row r="37" spans="1:9" ht="15" customHeight="1" x14ac:dyDescent="0.3">
      <c r="A37" s="173" t="s">
        <v>57</v>
      </c>
      <c r="B37" s="174"/>
      <c r="C37" s="174"/>
      <c r="D37" s="174"/>
      <c r="E37" s="174"/>
      <c r="F37" s="62">
        <f>F34-F35+F36</f>
        <v>0</v>
      </c>
      <c r="G37" s="62">
        <f>G34-G35+G36</f>
        <v>0</v>
      </c>
      <c r="H37" s="62"/>
      <c r="I37" s="62">
        <f>I34-I35+I36</f>
        <v>0</v>
      </c>
    </row>
    <row r="38" spans="1:9" ht="17.25" customHeight="1" x14ac:dyDescent="0.3"/>
    <row r="39" spans="1:9" x14ac:dyDescent="0.3">
      <c r="A39" s="171" t="s">
        <v>29</v>
      </c>
      <c r="B39" s="172"/>
      <c r="C39" s="172"/>
      <c r="D39" s="172"/>
      <c r="E39" s="172"/>
      <c r="F39" s="172"/>
      <c r="G39" s="172"/>
      <c r="H39" s="172"/>
      <c r="I39" s="172"/>
    </row>
    <row r="40" spans="1:9" ht="9" customHeight="1" x14ac:dyDescent="0.3"/>
  </sheetData>
  <mergeCells count="24">
    <mergeCell ref="A20:E20"/>
    <mergeCell ref="A1:I1"/>
    <mergeCell ref="A3:I3"/>
    <mergeCell ref="A5:I5"/>
    <mergeCell ref="A8:E8"/>
    <mergeCell ref="A9:E9"/>
    <mergeCell ref="A10:E10"/>
    <mergeCell ref="A12:E12"/>
    <mergeCell ref="A13:E13"/>
    <mergeCell ref="A14:E14"/>
    <mergeCell ref="A16:I16"/>
    <mergeCell ref="A19:E19"/>
    <mergeCell ref="A39:I39"/>
    <mergeCell ref="A21:E21"/>
    <mergeCell ref="A22:E22"/>
    <mergeCell ref="A24:I24"/>
    <mergeCell ref="A27:E27"/>
    <mergeCell ref="A28:E28"/>
    <mergeCell ref="A29:E29"/>
    <mergeCell ref="A31:I31"/>
    <mergeCell ref="A34:E34"/>
    <mergeCell ref="A35:E35"/>
    <mergeCell ref="A36:E36"/>
    <mergeCell ref="A37:E37"/>
  </mergeCells>
  <pageMargins left="0.7" right="0.7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3"/>
  <sheetViews>
    <sheetView zoomScaleNormal="100" workbookViewId="0">
      <selection activeCell="H64" sqref="H64:H65"/>
    </sheetView>
  </sheetViews>
  <sheetFormatPr defaultColWidth="9.109375" defaultRowHeight="14.4" x14ac:dyDescent="0.3"/>
  <cols>
    <col min="1" max="1" width="7.44140625" style="19" bestFit="1" customWidth="1"/>
    <col min="2" max="2" width="8.44140625" style="19" bestFit="1" customWidth="1"/>
    <col min="3" max="5" width="25.33203125" style="19" customWidth="1"/>
    <col min="6" max="6" width="16.88671875" style="19" customWidth="1"/>
    <col min="7" max="9" width="25.33203125" style="19" customWidth="1"/>
    <col min="10" max="16384" width="9.109375" style="19"/>
  </cols>
  <sheetData>
    <row r="1" spans="1:9" ht="42" customHeight="1" x14ac:dyDescent="0.3">
      <c r="A1" s="175" t="s">
        <v>153</v>
      </c>
      <c r="B1" s="175"/>
      <c r="C1" s="175"/>
      <c r="D1" s="175"/>
      <c r="E1" s="175"/>
      <c r="F1" s="175"/>
      <c r="G1" s="175"/>
      <c r="H1" s="175"/>
    </row>
    <row r="2" spans="1:9" ht="18" customHeight="1" x14ac:dyDescent="0.3">
      <c r="A2" s="20"/>
      <c r="B2" s="20"/>
      <c r="C2" s="20"/>
      <c r="D2" s="20"/>
      <c r="E2" s="20"/>
      <c r="F2" s="20"/>
      <c r="G2" s="20"/>
      <c r="H2" s="20"/>
      <c r="I2" s="20"/>
    </row>
    <row r="3" spans="1:9" ht="15.75" customHeight="1" x14ac:dyDescent="0.3">
      <c r="A3" s="175" t="s">
        <v>17</v>
      </c>
      <c r="B3" s="175"/>
      <c r="C3" s="175"/>
      <c r="D3" s="175"/>
      <c r="E3" s="175"/>
      <c r="F3" s="175"/>
      <c r="G3" s="175"/>
      <c r="H3" s="175"/>
    </row>
    <row r="4" spans="1:9" ht="17.399999999999999" x14ac:dyDescent="0.3">
      <c r="A4" s="20"/>
      <c r="B4" s="20"/>
      <c r="C4" s="20"/>
      <c r="D4" s="20"/>
      <c r="E4" s="20"/>
      <c r="F4" s="20"/>
      <c r="G4" s="20"/>
      <c r="H4" s="21"/>
      <c r="I4" s="21"/>
    </row>
    <row r="5" spans="1:9" ht="18" customHeight="1" x14ac:dyDescent="0.3">
      <c r="A5" s="175" t="s">
        <v>3</v>
      </c>
      <c r="B5" s="175"/>
      <c r="C5" s="175"/>
      <c r="D5" s="175"/>
      <c r="E5" s="175"/>
      <c r="F5" s="175"/>
      <c r="G5" s="175"/>
      <c r="H5" s="175"/>
    </row>
    <row r="6" spans="1:9" ht="17.399999999999999" x14ac:dyDescent="0.3">
      <c r="A6" s="20"/>
      <c r="B6" s="20"/>
      <c r="C6" s="20"/>
      <c r="D6" s="20"/>
      <c r="E6" s="20"/>
      <c r="F6" s="20"/>
      <c r="G6" s="20"/>
      <c r="H6" s="21"/>
      <c r="I6" s="21"/>
    </row>
    <row r="7" spans="1:9" ht="15.75" customHeight="1" x14ac:dyDescent="0.3">
      <c r="A7" s="175" t="s">
        <v>36</v>
      </c>
      <c r="B7" s="175"/>
      <c r="C7" s="175"/>
      <c r="D7" s="175"/>
      <c r="E7" s="175"/>
      <c r="F7" s="175"/>
      <c r="G7" s="175"/>
      <c r="H7" s="175"/>
    </row>
    <row r="8" spans="1:9" ht="17.399999999999999" x14ac:dyDescent="0.3">
      <c r="A8" s="20"/>
      <c r="B8" s="20"/>
      <c r="C8" s="20"/>
      <c r="D8" s="20"/>
      <c r="E8" s="20"/>
      <c r="F8" s="20"/>
      <c r="G8" s="20"/>
      <c r="H8" s="21"/>
      <c r="I8" s="21"/>
    </row>
    <row r="9" spans="1:9" ht="29.4" customHeight="1" x14ac:dyDescent="0.3">
      <c r="A9" s="22" t="s">
        <v>121</v>
      </c>
      <c r="B9" s="23" t="s">
        <v>122</v>
      </c>
      <c r="C9" s="23" t="s">
        <v>123</v>
      </c>
      <c r="D9" s="23" t="s">
        <v>124</v>
      </c>
      <c r="E9" s="22" t="s">
        <v>161</v>
      </c>
      <c r="F9" s="22" t="s">
        <v>141</v>
      </c>
      <c r="G9" s="22" t="s">
        <v>143</v>
      </c>
      <c r="H9" s="163" t="s">
        <v>151</v>
      </c>
      <c r="I9" s="163" t="s">
        <v>152</v>
      </c>
    </row>
    <row r="10" spans="1:9" x14ac:dyDescent="0.3">
      <c r="A10" s="132">
        <v>6</v>
      </c>
      <c r="B10" s="132"/>
      <c r="C10" s="133" t="s">
        <v>6</v>
      </c>
      <c r="D10" s="131">
        <v>3069769.71</v>
      </c>
      <c r="E10" s="131">
        <v>3502091.88</v>
      </c>
      <c r="F10" s="131">
        <v>3732705.01</v>
      </c>
      <c r="G10" s="131">
        <f>SUM(G11,G18,G20,G23)</f>
        <v>3792717.95</v>
      </c>
      <c r="H10" s="119">
        <f>G10/F10*100</f>
        <v>101.60776005173793</v>
      </c>
      <c r="I10" s="119">
        <f>G10/D10*100</f>
        <v>123.55056920540142</v>
      </c>
    </row>
    <row r="11" spans="1:9" ht="21" customHeight="1" x14ac:dyDescent="0.3">
      <c r="A11" s="6"/>
      <c r="B11" s="153">
        <v>63</v>
      </c>
      <c r="C11" s="26" t="s">
        <v>23</v>
      </c>
      <c r="D11" s="151">
        <v>2657872.06</v>
      </c>
      <c r="E11" s="151">
        <v>3035516.42</v>
      </c>
      <c r="F11" s="151">
        <v>3263948.15</v>
      </c>
      <c r="G11" s="121">
        <f>SUM(G12:G15)</f>
        <v>3316695.96</v>
      </c>
      <c r="H11" s="119">
        <f t="shared" ref="H11:H23" si="0">G11/F11*100</f>
        <v>101.61607377249544</v>
      </c>
      <c r="I11" s="119">
        <f t="shared" ref="I11:I23" si="1">G11/D11*100</f>
        <v>124.78764534663117</v>
      </c>
    </row>
    <row r="12" spans="1:9" ht="15.75" customHeight="1" x14ac:dyDescent="0.3">
      <c r="A12" s="6"/>
      <c r="B12" s="155">
        <v>6361</v>
      </c>
      <c r="C12" s="26"/>
      <c r="D12" s="119">
        <v>2552390.7599999998</v>
      </c>
      <c r="E12" s="119"/>
      <c r="F12" s="119"/>
      <c r="G12" s="119">
        <v>3245047</v>
      </c>
      <c r="H12" s="119"/>
      <c r="I12" s="119">
        <f t="shared" si="1"/>
        <v>127.13754691699324</v>
      </c>
    </row>
    <row r="13" spans="1:9" ht="15.75" customHeight="1" x14ac:dyDescent="0.3">
      <c r="A13" s="6"/>
      <c r="B13" s="155">
        <v>6362</v>
      </c>
      <c r="C13" s="26"/>
      <c r="D13" s="119">
        <v>5857.95</v>
      </c>
      <c r="E13" s="119"/>
      <c r="F13" s="119"/>
      <c r="G13" s="119">
        <v>7542.02</v>
      </c>
      <c r="H13" s="119"/>
      <c r="I13" s="119"/>
    </row>
    <row r="14" spans="1:9" ht="15.75" customHeight="1" x14ac:dyDescent="0.3">
      <c r="A14" s="6"/>
      <c r="B14" s="155">
        <v>6391</v>
      </c>
      <c r="C14" s="26"/>
      <c r="D14" s="119">
        <v>13524.95</v>
      </c>
      <c r="E14" s="119"/>
      <c r="F14" s="119"/>
      <c r="G14" s="119">
        <v>8154.03</v>
      </c>
      <c r="H14" s="119"/>
      <c r="I14" s="119">
        <f t="shared" si="1"/>
        <v>60.288799588907906</v>
      </c>
    </row>
    <row r="15" spans="1:9" ht="15.75" customHeight="1" x14ac:dyDescent="0.3">
      <c r="A15" s="6"/>
      <c r="B15" s="155">
        <v>6393</v>
      </c>
      <c r="C15" s="26"/>
      <c r="D15" s="119">
        <v>86098.4</v>
      </c>
      <c r="E15" s="119"/>
      <c r="F15" s="119"/>
      <c r="G15" s="119">
        <v>55952.91</v>
      </c>
      <c r="H15" s="119"/>
      <c r="I15" s="119">
        <f t="shared" si="1"/>
        <v>64.987165847448964</v>
      </c>
    </row>
    <row r="16" spans="1:9" x14ac:dyDescent="0.3">
      <c r="A16" s="124"/>
      <c r="B16" s="154">
        <v>64</v>
      </c>
      <c r="C16" s="28" t="s">
        <v>62</v>
      </c>
      <c r="D16" s="151">
        <v>0.02</v>
      </c>
      <c r="E16" s="151"/>
      <c r="F16" s="151"/>
      <c r="G16" s="119"/>
      <c r="H16" s="119"/>
      <c r="I16" s="119">
        <f t="shared" si="1"/>
        <v>0</v>
      </c>
    </row>
    <row r="17" spans="1:9" ht="15.75" customHeight="1" x14ac:dyDescent="0.3">
      <c r="A17" s="6"/>
      <c r="B17" s="155">
        <v>6413</v>
      </c>
      <c r="C17" s="26"/>
      <c r="D17" s="119">
        <v>0.02</v>
      </c>
      <c r="E17" s="119"/>
      <c r="F17" s="119"/>
      <c r="G17" s="119"/>
      <c r="H17" s="119"/>
      <c r="I17" s="119">
        <f t="shared" si="1"/>
        <v>0</v>
      </c>
    </row>
    <row r="18" spans="1:9" x14ac:dyDescent="0.3">
      <c r="A18" s="124"/>
      <c r="B18" s="154">
        <v>65</v>
      </c>
      <c r="C18" s="28" t="s">
        <v>63</v>
      </c>
      <c r="D18" s="152">
        <v>53238.23</v>
      </c>
      <c r="E18" s="151">
        <v>60848.59</v>
      </c>
      <c r="F18" s="152">
        <v>48958.8</v>
      </c>
      <c r="G18" s="121">
        <f>SUM(G19)</f>
        <v>55663.93</v>
      </c>
      <c r="H18" s="119">
        <f t="shared" si="0"/>
        <v>113.69545413694779</v>
      </c>
      <c r="I18" s="119">
        <f t="shared" si="1"/>
        <v>104.55631225906646</v>
      </c>
    </row>
    <row r="19" spans="1:9" ht="15.75" customHeight="1" x14ac:dyDescent="0.3">
      <c r="A19" s="6"/>
      <c r="B19" s="155">
        <v>6526</v>
      </c>
      <c r="C19" s="26"/>
      <c r="D19" s="119">
        <v>53238.02</v>
      </c>
      <c r="E19" s="119"/>
      <c r="F19" s="119"/>
      <c r="G19" s="119">
        <v>55663.93</v>
      </c>
      <c r="H19" s="119"/>
      <c r="I19" s="119">
        <f t="shared" si="1"/>
        <v>104.55672468660555</v>
      </c>
    </row>
    <row r="20" spans="1:9" x14ac:dyDescent="0.3">
      <c r="A20" s="124"/>
      <c r="B20" s="154">
        <v>66</v>
      </c>
      <c r="C20" s="28" t="s">
        <v>64</v>
      </c>
      <c r="D20" s="152">
        <v>4885.82</v>
      </c>
      <c r="E20" s="151">
        <v>1066.74</v>
      </c>
      <c r="F20" s="152">
        <v>331.8</v>
      </c>
      <c r="G20" s="121">
        <f>SUM(G21:G22)</f>
        <v>891.8</v>
      </c>
      <c r="H20" s="119">
        <f t="shared" si="0"/>
        <v>268.77637130801685</v>
      </c>
      <c r="I20" s="119">
        <f t="shared" si="1"/>
        <v>18.25282143017958</v>
      </c>
    </row>
    <row r="21" spans="1:9" ht="15.75" customHeight="1" x14ac:dyDescent="0.3">
      <c r="A21" s="6"/>
      <c r="B21" s="155">
        <v>6615</v>
      </c>
      <c r="C21" s="26"/>
      <c r="D21" s="119">
        <v>331.8</v>
      </c>
      <c r="E21" s="119"/>
      <c r="F21" s="119"/>
      <c r="G21" s="119">
        <v>331.8</v>
      </c>
      <c r="H21" s="119"/>
      <c r="I21" s="119"/>
    </row>
    <row r="22" spans="1:9" ht="15.75" customHeight="1" x14ac:dyDescent="0.3">
      <c r="A22" s="6"/>
      <c r="B22" s="155">
        <v>6631</v>
      </c>
      <c r="C22" s="26"/>
      <c r="D22" s="119">
        <v>4554.0200000000004</v>
      </c>
      <c r="E22" s="119"/>
      <c r="F22" s="119"/>
      <c r="G22" s="119">
        <v>560</v>
      </c>
      <c r="H22" s="119"/>
      <c r="I22" s="119">
        <f t="shared" si="1"/>
        <v>12.296827857585166</v>
      </c>
    </row>
    <row r="23" spans="1:9" ht="39.6" x14ac:dyDescent="0.3">
      <c r="A23" s="124"/>
      <c r="B23" s="154">
        <v>67</v>
      </c>
      <c r="C23" s="26" t="s">
        <v>24</v>
      </c>
      <c r="D23" s="151">
        <v>353773.58</v>
      </c>
      <c r="E23" s="151">
        <v>404660.13</v>
      </c>
      <c r="F23" s="151">
        <v>419466.26</v>
      </c>
      <c r="G23" s="121">
        <f>SUM(G24:G25)</f>
        <v>419466.26</v>
      </c>
      <c r="H23" s="119">
        <f t="shared" si="0"/>
        <v>100</v>
      </c>
      <c r="I23" s="119">
        <f t="shared" si="1"/>
        <v>118.56913113749195</v>
      </c>
    </row>
    <row r="24" spans="1:9" ht="15.75" customHeight="1" x14ac:dyDescent="0.3">
      <c r="A24" s="6"/>
      <c r="B24" s="155">
        <v>6711</v>
      </c>
      <c r="C24" s="26"/>
      <c r="D24" s="119">
        <v>342244.37</v>
      </c>
      <c r="E24" s="119"/>
      <c r="F24" s="119"/>
      <c r="G24" s="119">
        <v>402481.54</v>
      </c>
      <c r="H24" s="119"/>
      <c r="I24" s="119"/>
    </row>
    <row r="25" spans="1:9" ht="15.75" customHeight="1" x14ac:dyDescent="0.3">
      <c r="A25" s="6"/>
      <c r="B25" s="155">
        <v>6712</v>
      </c>
      <c r="C25" s="26"/>
      <c r="D25" s="119">
        <v>11529.21</v>
      </c>
      <c r="E25" s="119"/>
      <c r="F25" s="119"/>
      <c r="G25" s="119">
        <v>16984.72</v>
      </c>
      <c r="H25" s="119"/>
      <c r="I25" s="119"/>
    </row>
    <row r="26" spans="1:9" x14ac:dyDescent="0.3">
      <c r="A26" s="29"/>
      <c r="B26" s="29"/>
      <c r="C26" s="30"/>
      <c r="D26" s="30"/>
    </row>
    <row r="27" spans="1:9" x14ac:dyDescent="0.3">
      <c r="A27" s="29"/>
      <c r="B27" s="29"/>
      <c r="C27" s="30"/>
      <c r="D27" s="30"/>
    </row>
    <row r="28" spans="1:9" ht="15.75" customHeight="1" x14ac:dyDescent="0.3">
      <c r="A28" s="175" t="s">
        <v>37</v>
      </c>
      <c r="B28" s="175"/>
      <c r="C28" s="175"/>
      <c r="D28" s="175"/>
      <c r="E28" s="175"/>
      <c r="F28" s="175"/>
      <c r="G28" s="175"/>
      <c r="H28" s="175"/>
    </row>
    <row r="29" spans="1:9" ht="17.399999999999999" x14ac:dyDescent="0.3">
      <c r="A29" s="20"/>
      <c r="B29" s="20"/>
      <c r="C29" s="20"/>
      <c r="D29" s="20"/>
      <c r="E29" s="20"/>
      <c r="F29" s="20"/>
      <c r="G29" s="20"/>
      <c r="H29" s="21"/>
      <c r="I29" s="21"/>
    </row>
    <row r="30" spans="1:9" ht="29.4" customHeight="1" x14ac:dyDescent="0.3">
      <c r="A30" s="22" t="s">
        <v>121</v>
      </c>
      <c r="B30" s="23" t="s">
        <v>122</v>
      </c>
      <c r="C30" s="23" t="s">
        <v>125</v>
      </c>
      <c r="D30" s="23" t="s">
        <v>124</v>
      </c>
      <c r="E30" s="22" t="s">
        <v>161</v>
      </c>
      <c r="F30" s="22" t="s">
        <v>141</v>
      </c>
      <c r="G30" s="22" t="s">
        <v>142</v>
      </c>
      <c r="H30" s="163" t="s">
        <v>151</v>
      </c>
      <c r="I30" s="163" t="s">
        <v>152</v>
      </c>
    </row>
    <row r="31" spans="1:9" x14ac:dyDescent="0.3">
      <c r="A31" s="123">
        <v>3</v>
      </c>
      <c r="B31" s="123"/>
      <c r="C31" s="24" t="s">
        <v>7</v>
      </c>
      <c r="D31" s="130">
        <v>3067588.36</v>
      </c>
      <c r="E31" s="130">
        <v>3478469.17</v>
      </c>
      <c r="F31" s="130">
        <f>SUM(F32,F36,F60,F63)</f>
        <v>3702924.1700000004</v>
      </c>
      <c r="G31" s="130">
        <f>SUM(G32,G36,G60,G63)</f>
        <v>3761014.5700000003</v>
      </c>
      <c r="H31" s="119">
        <f>G31/F31*100</f>
        <v>101.5687709856613</v>
      </c>
      <c r="I31" s="119">
        <f>G31/D31*100</f>
        <v>122.60493027819419</v>
      </c>
    </row>
    <row r="32" spans="1:9" ht="15.75" customHeight="1" x14ac:dyDescent="0.3">
      <c r="A32" s="6"/>
      <c r="B32" s="153">
        <v>31</v>
      </c>
      <c r="C32" s="26" t="s">
        <v>8</v>
      </c>
      <c r="D32" s="151">
        <v>2477594.66</v>
      </c>
      <c r="E32" s="151">
        <v>2829531.75</v>
      </c>
      <c r="F32" s="151">
        <v>3071732.33</v>
      </c>
      <c r="G32" s="121">
        <v>3147998.7</v>
      </c>
      <c r="H32" s="119">
        <f t="shared" ref="H32:H67" si="2">G32/F32*100</f>
        <v>102.48284556747168</v>
      </c>
      <c r="I32" s="119">
        <f t="shared" ref="I32:I73" si="3">G32/D32*100</f>
        <v>127.05866503603136</v>
      </c>
    </row>
    <row r="33" spans="1:9" ht="15.75" customHeight="1" x14ac:dyDescent="0.3">
      <c r="A33" s="6"/>
      <c r="B33" s="155">
        <v>3111</v>
      </c>
      <c r="C33" s="26"/>
      <c r="D33" s="119">
        <v>2041394.84</v>
      </c>
      <c r="E33" s="119"/>
      <c r="F33" s="119"/>
      <c r="G33" s="119">
        <v>2160715.17</v>
      </c>
      <c r="H33" s="119"/>
      <c r="I33" s="119">
        <f t="shared" si="3"/>
        <v>105.84503926736681</v>
      </c>
    </row>
    <row r="34" spans="1:9" ht="15.75" customHeight="1" x14ac:dyDescent="0.3">
      <c r="A34" s="6"/>
      <c r="B34" s="155">
        <v>3121</v>
      </c>
      <c r="C34" s="26"/>
      <c r="D34" s="119">
        <v>99148.33</v>
      </c>
      <c r="E34" s="119"/>
      <c r="F34" s="119"/>
      <c r="G34" s="119">
        <v>106761.12</v>
      </c>
      <c r="H34" s="119"/>
      <c r="I34" s="119">
        <f t="shared" si="3"/>
        <v>107.67818277927626</v>
      </c>
    </row>
    <row r="35" spans="1:9" ht="15.75" customHeight="1" x14ac:dyDescent="0.3">
      <c r="A35" s="6"/>
      <c r="B35" s="155">
        <v>3132</v>
      </c>
      <c r="C35" s="26"/>
      <c r="D35" s="119">
        <v>337051.19</v>
      </c>
      <c r="E35" s="119"/>
      <c r="F35" s="119"/>
      <c r="G35" s="119">
        <v>430522.41</v>
      </c>
      <c r="H35" s="119"/>
      <c r="I35" s="119">
        <f t="shared" si="3"/>
        <v>127.73205458790993</v>
      </c>
    </row>
    <row r="36" spans="1:9" x14ac:dyDescent="0.3">
      <c r="A36" s="124"/>
      <c r="B36" s="154">
        <v>32</v>
      </c>
      <c r="C36" s="27" t="s">
        <v>18</v>
      </c>
      <c r="D36" s="151">
        <v>471370.91</v>
      </c>
      <c r="E36" s="151">
        <v>524515.42000000004</v>
      </c>
      <c r="F36" s="151">
        <v>486339.7</v>
      </c>
      <c r="G36" s="121">
        <v>467726.23</v>
      </c>
      <c r="H36" s="119">
        <f t="shared" si="2"/>
        <v>96.172743043596881</v>
      </c>
      <c r="I36" s="119">
        <f t="shared" si="3"/>
        <v>99.226791487832799</v>
      </c>
    </row>
    <row r="37" spans="1:9" ht="15.75" customHeight="1" x14ac:dyDescent="0.3">
      <c r="A37" s="6"/>
      <c r="B37" s="155">
        <v>3211</v>
      </c>
      <c r="C37" s="26"/>
      <c r="D37" s="119">
        <v>11084.89</v>
      </c>
      <c r="E37" s="119"/>
      <c r="F37" s="119"/>
      <c r="G37" s="119">
        <v>12534.8</v>
      </c>
      <c r="H37" s="119"/>
      <c r="I37" s="119">
        <f t="shared" si="3"/>
        <v>113.08005762799631</v>
      </c>
    </row>
    <row r="38" spans="1:9" ht="15.75" customHeight="1" x14ac:dyDescent="0.3">
      <c r="A38" s="6"/>
      <c r="B38" s="155">
        <v>3212</v>
      </c>
      <c r="C38" s="26"/>
      <c r="D38" s="119">
        <v>2483.02</v>
      </c>
      <c r="E38" s="119"/>
      <c r="F38" s="119"/>
      <c r="G38" s="119">
        <v>45155.61</v>
      </c>
      <c r="H38" s="119"/>
      <c r="I38" s="119">
        <f t="shared" si="3"/>
        <v>1818.5761693421721</v>
      </c>
    </row>
    <row r="39" spans="1:9" ht="15.75" customHeight="1" x14ac:dyDescent="0.3">
      <c r="A39" s="6"/>
      <c r="B39" s="155">
        <v>3213</v>
      </c>
      <c r="C39" s="26"/>
      <c r="D39" s="119">
        <v>986</v>
      </c>
      <c r="E39" s="119"/>
      <c r="F39" s="119"/>
      <c r="G39" s="119">
        <v>870</v>
      </c>
      <c r="H39" s="119"/>
      <c r="I39" s="119">
        <f t="shared" si="3"/>
        <v>88.235294117647058</v>
      </c>
    </row>
    <row r="40" spans="1:9" ht="15.75" customHeight="1" x14ac:dyDescent="0.3">
      <c r="A40" s="6"/>
      <c r="B40" s="155">
        <v>3221</v>
      </c>
      <c r="C40" s="26"/>
      <c r="D40" s="119">
        <v>28097.79</v>
      </c>
      <c r="E40" s="119"/>
      <c r="F40" s="119"/>
      <c r="G40" s="119">
        <v>26036.82</v>
      </c>
      <c r="H40" s="119"/>
      <c r="I40" s="119">
        <f t="shared" si="3"/>
        <v>92.665010308639921</v>
      </c>
    </row>
    <row r="41" spans="1:9" ht="15.75" customHeight="1" x14ac:dyDescent="0.3">
      <c r="A41" s="6"/>
      <c r="B41" s="155">
        <v>3222</v>
      </c>
      <c r="C41" s="26"/>
      <c r="D41" s="119">
        <v>221710.56</v>
      </c>
      <c r="E41" s="119"/>
      <c r="F41" s="119"/>
      <c r="G41" s="119">
        <v>238029.77</v>
      </c>
      <c r="H41" s="119"/>
      <c r="I41" s="119">
        <f t="shared" si="3"/>
        <v>107.36059211613555</v>
      </c>
    </row>
    <row r="42" spans="1:9" ht="15.75" customHeight="1" x14ac:dyDescent="0.3">
      <c r="A42" s="6"/>
      <c r="B42" s="155">
        <v>3223</v>
      </c>
      <c r="C42" s="26"/>
      <c r="D42" s="119">
        <v>30323.1</v>
      </c>
      <c r="E42" s="119"/>
      <c r="F42" s="119"/>
      <c r="G42" s="119">
        <v>35520.83</v>
      </c>
      <c r="H42" s="119"/>
      <c r="I42" s="119">
        <f t="shared" si="3"/>
        <v>117.14115641210827</v>
      </c>
    </row>
    <row r="43" spans="1:9" ht="15.75" customHeight="1" x14ac:dyDescent="0.3">
      <c r="A43" s="6"/>
      <c r="B43" s="155">
        <v>3224</v>
      </c>
      <c r="C43" s="26"/>
      <c r="D43" s="119">
        <v>926.26</v>
      </c>
      <c r="E43" s="119"/>
      <c r="F43" s="119"/>
      <c r="G43" s="119">
        <v>1920.16</v>
      </c>
      <c r="H43" s="119"/>
      <c r="I43" s="119">
        <f t="shared" si="3"/>
        <v>207.30248526331701</v>
      </c>
    </row>
    <row r="44" spans="1:9" ht="15.75" customHeight="1" x14ac:dyDescent="0.3">
      <c r="A44" s="6"/>
      <c r="B44" s="155">
        <v>3225</v>
      </c>
      <c r="C44" s="26"/>
      <c r="D44" s="119">
        <v>306.25</v>
      </c>
      <c r="E44" s="119"/>
      <c r="F44" s="119"/>
      <c r="G44" s="119">
        <v>328.6</v>
      </c>
      <c r="H44" s="119"/>
      <c r="I44" s="119">
        <f t="shared" si="3"/>
        <v>107.29795918367348</v>
      </c>
    </row>
    <row r="45" spans="1:9" ht="15.75" customHeight="1" x14ac:dyDescent="0.3">
      <c r="A45" s="6"/>
      <c r="B45" s="155">
        <v>3227</v>
      </c>
      <c r="C45" s="26"/>
      <c r="D45" s="119">
        <v>1262.72</v>
      </c>
      <c r="E45" s="119"/>
      <c r="F45" s="119"/>
      <c r="G45" s="119">
        <v>1977.22</v>
      </c>
      <c r="H45" s="119"/>
      <c r="I45" s="119">
        <f t="shared" si="3"/>
        <v>156.58419918905219</v>
      </c>
    </row>
    <row r="46" spans="1:9" ht="15.75" customHeight="1" x14ac:dyDescent="0.3">
      <c r="A46" s="6"/>
      <c r="B46" s="155">
        <v>3231</v>
      </c>
      <c r="C46" s="26"/>
      <c r="D46" s="119">
        <v>7170.8</v>
      </c>
      <c r="E46" s="119"/>
      <c r="F46" s="119"/>
      <c r="G46" s="119">
        <v>4947.3599999999997</v>
      </c>
      <c r="H46" s="119"/>
      <c r="I46" s="119">
        <f t="shared" si="3"/>
        <v>68.99313884085457</v>
      </c>
    </row>
    <row r="47" spans="1:9" ht="15.75" customHeight="1" x14ac:dyDescent="0.3">
      <c r="A47" s="6"/>
      <c r="B47" s="155">
        <v>3232</v>
      </c>
      <c r="C47" s="26"/>
      <c r="D47" s="119">
        <v>42616.06</v>
      </c>
      <c r="E47" s="119"/>
      <c r="F47" s="119"/>
      <c r="G47" s="119">
        <v>19948.13</v>
      </c>
      <c r="H47" s="119"/>
      <c r="I47" s="119">
        <f t="shared" si="3"/>
        <v>46.808949489934079</v>
      </c>
    </row>
    <row r="48" spans="1:9" ht="15.75" customHeight="1" x14ac:dyDescent="0.3">
      <c r="A48" s="6"/>
      <c r="B48" s="155">
        <v>3234</v>
      </c>
      <c r="C48" s="26"/>
      <c r="D48" s="119">
        <v>14135.58</v>
      </c>
      <c r="E48" s="119"/>
      <c r="F48" s="119"/>
      <c r="G48" s="119">
        <v>12304.31</v>
      </c>
      <c r="H48" s="119"/>
      <c r="I48" s="119">
        <f t="shared" si="3"/>
        <v>87.044960305838174</v>
      </c>
    </row>
    <row r="49" spans="1:9" ht="15.75" customHeight="1" x14ac:dyDescent="0.3">
      <c r="A49" s="6"/>
      <c r="B49" s="155">
        <v>3236</v>
      </c>
      <c r="C49" s="26"/>
      <c r="D49" s="119">
        <v>6465.54</v>
      </c>
      <c r="E49" s="119"/>
      <c r="F49" s="119"/>
      <c r="G49" s="119">
        <v>21.9</v>
      </c>
      <c r="H49" s="119"/>
      <c r="I49" s="119">
        <f t="shared" si="3"/>
        <v>0.33871880770979684</v>
      </c>
    </row>
    <row r="50" spans="1:9" ht="15.75" customHeight="1" x14ac:dyDescent="0.3">
      <c r="A50" s="6"/>
      <c r="B50" s="155">
        <v>3237</v>
      </c>
      <c r="C50" s="26"/>
      <c r="D50" s="119">
        <v>4172.93</v>
      </c>
      <c r="E50" s="119"/>
      <c r="F50" s="119"/>
      <c r="G50" s="119">
        <v>4619.18</v>
      </c>
      <c r="H50" s="119"/>
      <c r="I50" s="119">
        <f t="shared" si="3"/>
        <v>110.69392489210219</v>
      </c>
    </row>
    <row r="51" spans="1:9" ht="15.75" customHeight="1" x14ac:dyDescent="0.3">
      <c r="A51" s="6"/>
      <c r="B51" s="155">
        <v>3238</v>
      </c>
      <c r="C51" s="26"/>
      <c r="D51" s="119">
        <v>9797.9599999999991</v>
      </c>
      <c r="E51" s="119"/>
      <c r="F51" s="119"/>
      <c r="G51" s="119">
        <v>7510.67</v>
      </c>
      <c r="H51" s="119"/>
      <c r="I51" s="119">
        <f t="shared" si="3"/>
        <v>76.65544664399529</v>
      </c>
    </row>
    <row r="52" spans="1:9" x14ac:dyDescent="0.3">
      <c r="A52" s="124"/>
      <c r="B52" s="7">
        <v>3239</v>
      </c>
      <c r="C52" s="28"/>
      <c r="D52" s="119">
        <v>18431.310000000001</v>
      </c>
      <c r="E52" s="119"/>
      <c r="F52" s="119"/>
      <c r="G52" s="119">
        <v>27931.8</v>
      </c>
      <c r="H52" s="119"/>
      <c r="I52" s="119">
        <f t="shared" si="3"/>
        <v>151.54538662742908</v>
      </c>
    </row>
    <row r="53" spans="1:9" ht="15.75" customHeight="1" x14ac:dyDescent="0.3">
      <c r="A53" s="6"/>
      <c r="B53" s="155">
        <v>3291</v>
      </c>
      <c r="C53" s="26"/>
      <c r="D53" s="119">
        <v>28244.19</v>
      </c>
      <c r="E53" s="119"/>
      <c r="F53" s="119"/>
      <c r="G53" s="119">
        <v>562.87</v>
      </c>
      <c r="H53" s="119"/>
      <c r="I53" s="119">
        <f t="shared" si="3"/>
        <v>1.9928700380503035</v>
      </c>
    </row>
    <row r="54" spans="1:9" ht="15.75" customHeight="1" x14ac:dyDescent="0.3">
      <c r="A54" s="6"/>
      <c r="B54" s="155">
        <v>3292</v>
      </c>
      <c r="C54" s="26"/>
      <c r="D54" s="119">
        <v>1124.23</v>
      </c>
      <c r="E54" s="119"/>
      <c r="F54" s="119"/>
      <c r="G54" s="119">
        <v>1124.23</v>
      </c>
      <c r="H54" s="119"/>
      <c r="I54" s="119">
        <f t="shared" si="3"/>
        <v>100</v>
      </c>
    </row>
    <row r="55" spans="1:9" ht="15.75" customHeight="1" x14ac:dyDescent="0.3">
      <c r="A55" s="6"/>
      <c r="B55" s="155">
        <v>3293</v>
      </c>
      <c r="C55" s="26"/>
      <c r="D55" s="119">
        <v>4432.6499999999996</v>
      </c>
      <c r="E55" s="119"/>
      <c r="F55" s="119"/>
      <c r="G55" s="119">
        <v>800</v>
      </c>
      <c r="H55" s="119"/>
      <c r="I55" s="119">
        <f t="shared" si="3"/>
        <v>18.047894600295535</v>
      </c>
    </row>
    <row r="56" spans="1:9" ht="15.75" customHeight="1" x14ac:dyDescent="0.3">
      <c r="A56" s="6"/>
      <c r="B56" s="155">
        <v>3294</v>
      </c>
      <c r="C56" s="26"/>
      <c r="D56" s="119">
        <v>110</v>
      </c>
      <c r="E56" s="119"/>
      <c r="F56" s="119"/>
      <c r="G56" s="119">
        <v>110</v>
      </c>
      <c r="H56" s="119"/>
      <c r="I56" s="119">
        <f t="shared" si="3"/>
        <v>100</v>
      </c>
    </row>
    <row r="57" spans="1:9" ht="15.75" customHeight="1" x14ac:dyDescent="0.3">
      <c r="A57" s="6"/>
      <c r="B57" s="155">
        <v>3295</v>
      </c>
      <c r="C57" s="26"/>
      <c r="D57" s="119">
        <v>4993.28</v>
      </c>
      <c r="E57" s="119"/>
      <c r="F57" s="119"/>
      <c r="G57" s="119">
        <v>11399.35</v>
      </c>
      <c r="H57" s="119"/>
      <c r="I57" s="119">
        <f t="shared" si="3"/>
        <v>228.29382690335814</v>
      </c>
    </row>
    <row r="58" spans="1:9" ht="15.75" customHeight="1" x14ac:dyDescent="0.3">
      <c r="A58" s="6"/>
      <c r="B58" s="155">
        <v>3296</v>
      </c>
      <c r="C58" s="26"/>
      <c r="D58" s="119">
        <v>917.64</v>
      </c>
      <c r="E58" s="119"/>
      <c r="F58" s="119"/>
      <c r="G58" s="119"/>
      <c r="H58" s="119"/>
      <c r="I58" s="119"/>
    </row>
    <row r="59" spans="1:9" ht="15.75" customHeight="1" x14ac:dyDescent="0.3">
      <c r="A59" s="6"/>
      <c r="B59" s="155">
        <v>3299</v>
      </c>
      <c r="C59" s="26"/>
      <c r="D59" s="119">
        <v>16127.65</v>
      </c>
      <c r="E59" s="119"/>
      <c r="F59" s="119"/>
      <c r="G59" s="119">
        <v>14072.62</v>
      </c>
      <c r="H59" s="119"/>
      <c r="I59" s="119">
        <f t="shared" si="3"/>
        <v>87.257721986774271</v>
      </c>
    </row>
    <row r="60" spans="1:9" x14ac:dyDescent="0.3">
      <c r="A60" s="124"/>
      <c r="B60" s="154">
        <v>34</v>
      </c>
      <c r="C60" s="28" t="s">
        <v>70</v>
      </c>
      <c r="D60" s="151">
        <v>1161.1099999999999</v>
      </c>
      <c r="E60" s="151">
        <v>562</v>
      </c>
      <c r="F60" s="151">
        <v>562</v>
      </c>
      <c r="G60" s="121">
        <v>237.71</v>
      </c>
      <c r="H60" s="119">
        <f t="shared" si="2"/>
        <v>42.297153024911033</v>
      </c>
      <c r="I60" s="119">
        <f t="shared" si="3"/>
        <v>20.472651170001122</v>
      </c>
    </row>
    <row r="61" spans="1:9" ht="15.75" customHeight="1" x14ac:dyDescent="0.3">
      <c r="A61" s="6"/>
      <c r="B61" s="155">
        <v>3431</v>
      </c>
      <c r="C61" s="26"/>
      <c r="D61" s="119">
        <v>796.29</v>
      </c>
      <c r="E61" s="119"/>
      <c r="F61" s="119"/>
      <c r="G61" s="119">
        <v>131.88</v>
      </c>
      <c r="H61" s="119"/>
      <c r="I61" s="119">
        <f t="shared" si="3"/>
        <v>16.561805372414572</v>
      </c>
    </row>
    <row r="62" spans="1:9" ht="15.75" customHeight="1" x14ac:dyDescent="0.3">
      <c r="A62" s="6"/>
      <c r="B62" s="155">
        <v>3433</v>
      </c>
      <c r="C62" s="26"/>
      <c r="D62" s="119">
        <v>364.82</v>
      </c>
      <c r="E62" s="119"/>
      <c r="F62" s="119"/>
      <c r="G62" s="119">
        <v>105.83</v>
      </c>
      <c r="H62" s="119"/>
      <c r="I62" s="119">
        <f t="shared" si="3"/>
        <v>29.008826270489557</v>
      </c>
    </row>
    <row r="63" spans="1:9" x14ac:dyDescent="0.3">
      <c r="A63" s="124"/>
      <c r="B63" s="154">
        <v>37</v>
      </c>
      <c r="C63" s="28" t="s">
        <v>71</v>
      </c>
      <c r="D63" s="151">
        <v>117461.68</v>
      </c>
      <c r="E63" s="151">
        <v>123860</v>
      </c>
      <c r="F63" s="151">
        <v>144290.14000000001</v>
      </c>
      <c r="G63" s="121">
        <v>145051.93</v>
      </c>
      <c r="H63" s="119">
        <f t="shared" si="2"/>
        <v>100.52795707315826</v>
      </c>
      <c r="I63" s="119">
        <f t="shared" si="3"/>
        <v>123.48872415242144</v>
      </c>
    </row>
    <row r="64" spans="1:9" ht="15.75" customHeight="1" x14ac:dyDescent="0.3">
      <c r="A64" s="6"/>
      <c r="B64" s="155">
        <v>3721</v>
      </c>
      <c r="C64" s="26"/>
      <c r="D64" s="119">
        <v>1405.66</v>
      </c>
      <c r="E64" s="119"/>
      <c r="F64" s="119"/>
      <c r="G64" s="119">
        <v>2528.56</v>
      </c>
      <c r="H64" s="119"/>
      <c r="I64" s="119">
        <f t="shared" si="3"/>
        <v>179.88418251924361</v>
      </c>
    </row>
    <row r="65" spans="1:9" ht="15.75" customHeight="1" x14ac:dyDescent="0.3">
      <c r="A65" s="6"/>
      <c r="B65" s="155">
        <v>3722</v>
      </c>
      <c r="C65" s="26"/>
      <c r="D65" s="119">
        <v>116056.02</v>
      </c>
      <c r="E65" s="119"/>
      <c r="F65" s="119"/>
      <c r="G65" s="119">
        <v>142523.37</v>
      </c>
      <c r="H65" s="119"/>
      <c r="I65" s="119">
        <f t="shared" si="3"/>
        <v>122.80566746989945</v>
      </c>
    </row>
    <row r="66" spans="1:9" ht="26.4" x14ac:dyDescent="0.3">
      <c r="A66" s="126">
        <v>4</v>
      </c>
      <c r="B66" s="126"/>
      <c r="C66" s="31" t="s">
        <v>9</v>
      </c>
      <c r="D66" s="130">
        <v>20571.3</v>
      </c>
      <c r="E66" s="130">
        <v>20763.12</v>
      </c>
      <c r="F66" s="130">
        <v>24149.9</v>
      </c>
      <c r="G66" s="130">
        <v>26604.95</v>
      </c>
      <c r="H66" s="119">
        <f t="shared" si="2"/>
        <v>110.16588060406048</v>
      </c>
      <c r="I66" s="119">
        <f t="shared" si="3"/>
        <v>129.33042637072037</v>
      </c>
    </row>
    <row r="67" spans="1:9" ht="39.6" x14ac:dyDescent="0.3">
      <c r="A67" s="9"/>
      <c r="B67" s="153">
        <v>42</v>
      </c>
      <c r="C67" s="32" t="s">
        <v>25</v>
      </c>
      <c r="D67" s="151">
        <v>20571.3</v>
      </c>
      <c r="E67" s="151">
        <v>20763.12</v>
      </c>
      <c r="F67" s="151">
        <v>24149.9</v>
      </c>
      <c r="G67" s="151">
        <v>26604.95</v>
      </c>
      <c r="H67" s="119">
        <f t="shared" si="2"/>
        <v>110.16588060406048</v>
      </c>
      <c r="I67" s="119">
        <f t="shared" si="3"/>
        <v>129.33042637072037</v>
      </c>
    </row>
    <row r="68" spans="1:9" x14ac:dyDescent="0.3">
      <c r="A68" s="9"/>
      <c r="B68" s="155">
        <v>4221</v>
      </c>
      <c r="C68" s="32"/>
      <c r="D68" s="119">
        <v>4949.9799999999996</v>
      </c>
      <c r="E68" s="119"/>
      <c r="F68" s="119"/>
      <c r="G68" s="119">
        <v>11182.01</v>
      </c>
      <c r="H68" s="119"/>
      <c r="I68" s="119">
        <f t="shared" si="3"/>
        <v>225.90010464688751</v>
      </c>
    </row>
    <row r="69" spans="1:9" x14ac:dyDescent="0.3">
      <c r="A69" s="9"/>
      <c r="B69" s="155">
        <v>4223</v>
      </c>
      <c r="C69" s="32"/>
      <c r="D69" s="119"/>
      <c r="E69" s="119"/>
      <c r="F69" s="119"/>
      <c r="G69" s="119">
        <v>2550</v>
      </c>
      <c r="H69" s="119"/>
      <c r="I69" s="119"/>
    </row>
    <row r="70" spans="1:9" x14ac:dyDescent="0.3">
      <c r="A70" s="9"/>
      <c r="B70" s="155">
        <v>4226</v>
      </c>
      <c r="C70" s="32"/>
      <c r="D70" s="119">
        <v>1990</v>
      </c>
      <c r="E70" s="119"/>
      <c r="F70" s="119"/>
      <c r="G70" s="119">
        <v>1522.68</v>
      </c>
      <c r="H70" s="119"/>
      <c r="I70" s="119">
        <f t="shared" si="3"/>
        <v>76.516582914572879</v>
      </c>
    </row>
    <row r="71" spans="1:9" ht="15.75" customHeight="1" x14ac:dyDescent="0.3">
      <c r="A71" s="6"/>
      <c r="B71" s="155">
        <v>4227</v>
      </c>
      <c r="C71" s="26"/>
      <c r="D71" s="119">
        <v>7764.97</v>
      </c>
      <c r="E71" s="119"/>
      <c r="F71" s="119"/>
      <c r="G71" s="119">
        <v>3802.95</v>
      </c>
      <c r="H71" s="119"/>
      <c r="I71" s="119">
        <f t="shared" si="3"/>
        <v>48.97572044708479</v>
      </c>
    </row>
    <row r="72" spans="1:9" ht="15.75" customHeight="1" x14ac:dyDescent="0.3">
      <c r="A72" s="6"/>
      <c r="B72" s="155">
        <v>4241</v>
      </c>
      <c r="C72" s="26"/>
      <c r="D72" s="119">
        <v>5866.35</v>
      </c>
      <c r="E72" s="119"/>
      <c r="F72" s="119"/>
      <c r="G72" s="119">
        <v>7547.31</v>
      </c>
      <c r="H72" s="119"/>
      <c r="I72" s="119">
        <f t="shared" si="3"/>
        <v>128.65427395228718</v>
      </c>
    </row>
    <row r="73" spans="1:9" ht="15" customHeight="1" x14ac:dyDescent="0.3">
      <c r="A73" s="192" t="s">
        <v>11</v>
      </c>
      <c r="B73" s="193"/>
      <c r="C73" s="194"/>
      <c r="D73" s="131">
        <f>SUM(D31,D66)</f>
        <v>3088159.6599999997</v>
      </c>
      <c r="E73" s="131">
        <v>3499232.29</v>
      </c>
      <c r="F73" s="131">
        <f>SUM(F31,F66)</f>
        <v>3727074.0700000003</v>
      </c>
      <c r="G73" s="131">
        <f>SUM(G31,G66)</f>
        <v>3787619.5200000005</v>
      </c>
      <c r="H73" s="119">
        <f>G73/F73*100</f>
        <v>101.62447670378604</v>
      </c>
      <c r="I73" s="119">
        <f t="shared" si="3"/>
        <v>122.64973113469142</v>
      </c>
    </row>
  </sheetData>
  <mergeCells count="6">
    <mergeCell ref="A73:C73"/>
    <mergeCell ref="A28:H28"/>
    <mergeCell ref="A1:H1"/>
    <mergeCell ref="A3:H3"/>
    <mergeCell ref="A5:H5"/>
    <mergeCell ref="A7:H7"/>
  </mergeCells>
  <pageMargins left="0.7" right="0.7" top="0.75" bottom="0.75" header="0.3" footer="0.3"/>
  <pageSetup paperSize="9"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6"/>
  <sheetViews>
    <sheetView topLeftCell="A7" zoomScaleNormal="100" workbookViewId="0">
      <selection activeCell="F26" sqref="F26"/>
    </sheetView>
  </sheetViews>
  <sheetFormatPr defaultRowHeight="14.4" x14ac:dyDescent="0.3"/>
  <cols>
    <col min="1" max="3" width="25.33203125" customWidth="1"/>
    <col min="4" max="4" width="19.88671875" customWidth="1"/>
    <col min="5" max="7" width="25.33203125" customWidth="1"/>
  </cols>
  <sheetData>
    <row r="1" spans="1:7" ht="42" customHeight="1" x14ac:dyDescent="0.3">
      <c r="A1" s="195" t="s">
        <v>153</v>
      </c>
      <c r="B1" s="195"/>
      <c r="C1" s="195"/>
      <c r="D1" s="195"/>
      <c r="E1" s="195"/>
      <c r="F1" s="195"/>
    </row>
    <row r="2" spans="1:7" ht="18" customHeight="1" x14ac:dyDescent="0.3">
      <c r="A2" s="1"/>
      <c r="B2" s="1"/>
      <c r="C2" s="1"/>
      <c r="D2" s="1"/>
      <c r="E2" s="1"/>
      <c r="F2" s="1"/>
      <c r="G2" s="1"/>
    </row>
    <row r="3" spans="1:7" ht="15.75" customHeight="1" x14ac:dyDescent="0.3">
      <c r="A3" s="195" t="s">
        <v>17</v>
      </c>
      <c r="B3" s="195"/>
      <c r="C3" s="195"/>
      <c r="D3" s="195"/>
      <c r="E3" s="195"/>
      <c r="F3" s="195"/>
    </row>
    <row r="4" spans="1:7" ht="17.399999999999999" x14ac:dyDescent="0.3">
      <c r="B4" s="1"/>
      <c r="C4" s="1"/>
      <c r="D4" s="1"/>
      <c r="E4" s="2"/>
      <c r="F4" s="2"/>
      <c r="G4" s="2"/>
    </row>
    <row r="5" spans="1:7" ht="18" customHeight="1" x14ac:dyDescent="0.3">
      <c r="A5" s="195" t="s">
        <v>3</v>
      </c>
      <c r="B5" s="195"/>
      <c r="C5" s="195"/>
      <c r="D5" s="195"/>
      <c r="E5" s="195"/>
      <c r="F5" s="195"/>
    </row>
    <row r="6" spans="1:7" ht="17.399999999999999" x14ac:dyDescent="0.3">
      <c r="A6" s="1"/>
      <c r="B6" s="1"/>
      <c r="C6" s="1"/>
      <c r="D6" s="1"/>
      <c r="E6" s="2"/>
      <c r="F6" s="2"/>
      <c r="G6" s="2"/>
    </row>
    <row r="7" spans="1:7" ht="15.75" customHeight="1" x14ac:dyDescent="0.3">
      <c r="A7" s="195" t="s">
        <v>38</v>
      </c>
      <c r="B7" s="195"/>
      <c r="C7" s="195"/>
      <c r="D7" s="195"/>
      <c r="E7" s="195"/>
      <c r="F7" s="195"/>
    </row>
    <row r="8" spans="1:7" ht="17.399999999999999" x14ac:dyDescent="0.3">
      <c r="A8" s="1"/>
      <c r="B8" s="1"/>
      <c r="C8" s="1"/>
      <c r="D8" s="1"/>
      <c r="E8" s="2"/>
      <c r="F8" s="2"/>
      <c r="G8" s="2"/>
    </row>
    <row r="9" spans="1:7" ht="28.5" customHeight="1" x14ac:dyDescent="0.3">
      <c r="A9" s="22" t="s">
        <v>127</v>
      </c>
      <c r="B9" s="23" t="s">
        <v>129</v>
      </c>
      <c r="C9" s="22" t="s">
        <v>136</v>
      </c>
      <c r="D9" s="22" t="s">
        <v>145</v>
      </c>
      <c r="E9" s="22" t="s">
        <v>144</v>
      </c>
      <c r="F9" s="163" t="s">
        <v>149</v>
      </c>
      <c r="G9" s="163" t="s">
        <v>150</v>
      </c>
    </row>
    <row r="10" spans="1:7" x14ac:dyDescent="0.3">
      <c r="A10" s="16" t="s">
        <v>0</v>
      </c>
      <c r="B10" s="121">
        <v>3069769.71</v>
      </c>
      <c r="C10" s="121">
        <v>3502091.88</v>
      </c>
      <c r="D10" s="121">
        <f>SUM(D11:D19)</f>
        <v>3732705.01</v>
      </c>
      <c r="E10" s="121">
        <f>SUM(E12:E19)</f>
        <v>3792717.9499999997</v>
      </c>
      <c r="F10" s="119">
        <f>E10/D10*100</f>
        <v>101.60776005173793</v>
      </c>
      <c r="G10" s="119">
        <f>E10/B10*100</f>
        <v>123.55056920540139</v>
      </c>
    </row>
    <row r="11" spans="1:7" x14ac:dyDescent="0.3">
      <c r="A11" s="11" t="s">
        <v>42</v>
      </c>
      <c r="B11" s="122"/>
      <c r="C11" s="122"/>
      <c r="D11" s="122"/>
      <c r="E11" s="122"/>
      <c r="F11" s="119"/>
      <c r="G11" s="119"/>
    </row>
    <row r="12" spans="1:7" x14ac:dyDescent="0.3">
      <c r="A12" s="7" t="s">
        <v>43</v>
      </c>
      <c r="B12" s="119">
        <v>353773.58</v>
      </c>
      <c r="C12" s="119">
        <v>404660.13</v>
      </c>
      <c r="D12" s="119">
        <v>419466.26</v>
      </c>
      <c r="E12" s="119">
        <v>419466.26</v>
      </c>
      <c r="F12" s="119">
        <f t="shared" ref="F12:F18" si="0">E12/D12*100</f>
        <v>100</v>
      </c>
      <c r="G12" s="119">
        <f t="shared" ref="G12:G19" si="1">E12/B12*100</f>
        <v>118.56913113749195</v>
      </c>
    </row>
    <row r="13" spans="1:7" x14ac:dyDescent="0.3">
      <c r="A13" s="7" t="s">
        <v>106</v>
      </c>
      <c r="B13" s="119">
        <v>331.82</v>
      </c>
      <c r="C13" s="119">
        <v>332.51</v>
      </c>
      <c r="D13" s="119">
        <v>331.8</v>
      </c>
      <c r="E13" s="119">
        <v>331.8</v>
      </c>
      <c r="F13" s="119">
        <f t="shared" si="0"/>
        <v>100</v>
      </c>
      <c r="G13" s="119">
        <f t="shared" si="1"/>
        <v>99.993972635766383</v>
      </c>
    </row>
    <row r="14" spans="1:7" ht="26.4" x14ac:dyDescent="0.3">
      <c r="A14" s="6" t="s">
        <v>41</v>
      </c>
      <c r="B14" s="119"/>
      <c r="C14" s="119"/>
      <c r="D14" s="119"/>
      <c r="E14" s="119"/>
      <c r="F14" s="119"/>
      <c r="G14" s="119"/>
    </row>
    <row r="15" spans="1:7" ht="26.4" x14ac:dyDescent="0.3">
      <c r="A15" s="10" t="s">
        <v>107</v>
      </c>
      <c r="B15" s="119">
        <v>53238.23</v>
      </c>
      <c r="C15" s="119">
        <v>57989</v>
      </c>
      <c r="D15" s="119">
        <v>48958.8</v>
      </c>
      <c r="E15" s="119">
        <v>55663.93</v>
      </c>
      <c r="F15" s="119">
        <f t="shared" si="0"/>
        <v>113.69545413694779</v>
      </c>
      <c r="G15" s="119">
        <f t="shared" si="1"/>
        <v>104.55631225906646</v>
      </c>
    </row>
    <row r="16" spans="1:7" x14ac:dyDescent="0.3">
      <c r="A16" s="10" t="s">
        <v>108</v>
      </c>
      <c r="B16" s="121"/>
      <c r="C16" s="119">
        <v>2859.59</v>
      </c>
      <c r="D16" s="121"/>
      <c r="E16" s="121"/>
      <c r="F16" s="119"/>
      <c r="G16" s="119"/>
    </row>
    <row r="17" spans="1:7" x14ac:dyDescent="0.3">
      <c r="A17" s="10" t="s">
        <v>115</v>
      </c>
      <c r="B17" s="119">
        <v>2657872.06</v>
      </c>
      <c r="C17" s="119">
        <v>2935738.53</v>
      </c>
      <c r="D17" s="119">
        <v>3169300.51</v>
      </c>
      <c r="E17" s="119">
        <v>3252589.02</v>
      </c>
      <c r="F17" s="119">
        <f t="shared" si="0"/>
        <v>102.62797767952905</v>
      </c>
      <c r="G17" s="119">
        <f t="shared" si="1"/>
        <v>122.37568049080588</v>
      </c>
    </row>
    <row r="18" spans="1:7" x14ac:dyDescent="0.3">
      <c r="A18" s="10"/>
      <c r="B18" s="119"/>
      <c r="C18" s="119">
        <v>99777.89</v>
      </c>
      <c r="D18" s="119">
        <v>94647.64</v>
      </c>
      <c r="E18" s="119">
        <v>64106.94</v>
      </c>
      <c r="F18" s="119">
        <f t="shared" si="0"/>
        <v>67.732211812148719</v>
      </c>
      <c r="G18" s="119"/>
    </row>
    <row r="19" spans="1:7" x14ac:dyDescent="0.3">
      <c r="A19" s="10" t="s">
        <v>110</v>
      </c>
      <c r="B19" s="119">
        <v>4554.0200000000004</v>
      </c>
      <c r="C19" s="119">
        <v>734.23</v>
      </c>
      <c r="D19" s="119"/>
      <c r="E19" s="119">
        <v>560</v>
      </c>
      <c r="F19" s="119"/>
      <c r="G19" s="119">
        <f t="shared" si="1"/>
        <v>12.296827857585166</v>
      </c>
    </row>
    <row r="22" spans="1:7" ht="15.75" customHeight="1" x14ac:dyDescent="0.3">
      <c r="A22" s="195" t="s">
        <v>39</v>
      </c>
      <c r="B22" s="195"/>
      <c r="C22" s="195"/>
      <c r="D22" s="195"/>
      <c r="E22" s="195"/>
      <c r="F22" s="195"/>
    </row>
    <row r="23" spans="1:7" ht="17.399999999999999" x14ac:dyDescent="0.3">
      <c r="A23" s="1"/>
      <c r="B23" s="1"/>
      <c r="C23" s="1"/>
      <c r="D23" s="1"/>
      <c r="E23" s="2"/>
      <c r="F23" s="2"/>
      <c r="G23" s="2"/>
    </row>
    <row r="24" spans="1:7" ht="32.25" customHeight="1" x14ac:dyDescent="0.3">
      <c r="A24" s="22" t="s">
        <v>127</v>
      </c>
      <c r="B24" s="23" t="s">
        <v>129</v>
      </c>
      <c r="C24" s="22" t="s">
        <v>136</v>
      </c>
      <c r="D24" s="22" t="s">
        <v>145</v>
      </c>
      <c r="E24" s="22" t="s">
        <v>144</v>
      </c>
      <c r="F24" s="163" t="s">
        <v>149</v>
      </c>
      <c r="G24" s="163" t="s">
        <v>150</v>
      </c>
    </row>
    <row r="25" spans="1:7" x14ac:dyDescent="0.3">
      <c r="A25" s="16" t="s">
        <v>1</v>
      </c>
      <c r="B25" s="121">
        <v>3088159.66</v>
      </c>
      <c r="C25" s="121">
        <v>3499232.29</v>
      </c>
      <c r="D25" s="121">
        <v>3727074.07</v>
      </c>
      <c r="E25" s="121">
        <f>SUM(E26:E34)</f>
        <v>3787619.52</v>
      </c>
      <c r="F25" s="119">
        <f>E25/D25*100</f>
        <v>101.62447670378604</v>
      </c>
      <c r="G25" s="119">
        <f>E25/B25*100</f>
        <v>122.64973113469139</v>
      </c>
    </row>
    <row r="26" spans="1:7" ht="15.75" customHeight="1" x14ac:dyDescent="0.3">
      <c r="A26" s="11" t="s">
        <v>42</v>
      </c>
      <c r="B26" s="119"/>
      <c r="C26" s="119"/>
      <c r="D26" s="122"/>
      <c r="E26" s="122"/>
      <c r="F26" s="119"/>
      <c r="G26" s="119"/>
    </row>
    <row r="27" spans="1:7" x14ac:dyDescent="0.3">
      <c r="A27" s="7" t="s">
        <v>43</v>
      </c>
      <c r="B27" s="119">
        <v>352598.23</v>
      </c>
      <c r="C27" s="119">
        <v>404660.13</v>
      </c>
      <c r="D27" s="119">
        <v>402414.23</v>
      </c>
      <c r="E27" s="119">
        <v>393594.85</v>
      </c>
      <c r="F27" s="119">
        <f t="shared" ref="F27:F33" si="2">E27/D27*100</f>
        <v>97.808382670761915</v>
      </c>
      <c r="G27" s="119">
        <f>E27/B27*100</f>
        <v>111.62700674929651</v>
      </c>
    </row>
    <row r="28" spans="1:7" x14ac:dyDescent="0.3">
      <c r="A28" s="7" t="s">
        <v>45</v>
      </c>
      <c r="B28" s="119">
        <v>0.02</v>
      </c>
      <c r="C28" s="119">
        <v>33251</v>
      </c>
      <c r="D28" s="119"/>
      <c r="E28" s="119"/>
      <c r="F28" s="119"/>
      <c r="G28" s="119">
        <f>E28/B28*100</f>
        <v>0</v>
      </c>
    </row>
    <row r="29" spans="1:7" x14ac:dyDescent="0.3">
      <c r="A29" s="7" t="s">
        <v>109</v>
      </c>
      <c r="B29" s="119">
        <v>50675.69</v>
      </c>
      <c r="C29" s="119">
        <v>57989</v>
      </c>
      <c r="D29" s="119">
        <v>48958.8</v>
      </c>
      <c r="E29" s="119">
        <v>43353.37</v>
      </c>
      <c r="F29" s="119">
        <f t="shared" si="2"/>
        <v>88.550720197390461</v>
      </c>
      <c r="G29" s="119">
        <f>E29/B29*100</f>
        <v>85.550625951023065</v>
      </c>
    </row>
    <row r="30" spans="1:7" x14ac:dyDescent="0.3">
      <c r="A30" s="7" t="s">
        <v>108</v>
      </c>
      <c r="B30" s="119"/>
      <c r="C30" s="119"/>
      <c r="D30" s="119">
        <v>11752.89</v>
      </c>
      <c r="E30" s="119">
        <v>7132.35</v>
      </c>
      <c r="F30" s="119">
        <f t="shared" si="2"/>
        <v>60.68592490868204</v>
      </c>
      <c r="G30" s="119"/>
    </row>
    <row r="31" spans="1:7" x14ac:dyDescent="0.3">
      <c r="A31" s="7" t="s">
        <v>111</v>
      </c>
      <c r="B31" s="119">
        <v>2680278.77</v>
      </c>
      <c r="C31" s="119">
        <v>2935738.53</v>
      </c>
      <c r="D31" s="119">
        <v>3169300.51</v>
      </c>
      <c r="E31" s="119">
        <v>3248891.31</v>
      </c>
      <c r="F31" s="119">
        <f t="shared" si="2"/>
        <v>102.51130493144684</v>
      </c>
      <c r="G31" s="119">
        <f>E31/B31*100</f>
        <v>121.21467909847303</v>
      </c>
    </row>
    <row r="32" spans="1:7" x14ac:dyDescent="0.3">
      <c r="A32" s="7">
        <v>51</v>
      </c>
      <c r="B32" s="119"/>
      <c r="C32" s="119"/>
      <c r="D32" s="119">
        <v>12617.27</v>
      </c>
      <c r="E32" s="119">
        <v>12617.27</v>
      </c>
      <c r="F32" s="119">
        <f t="shared" si="2"/>
        <v>100</v>
      </c>
      <c r="G32" s="119"/>
    </row>
    <row r="33" spans="1:7" x14ac:dyDescent="0.3">
      <c r="A33" s="10" t="s">
        <v>116</v>
      </c>
      <c r="B33" s="119"/>
      <c r="C33" s="119">
        <v>99777.89</v>
      </c>
      <c r="D33" s="119">
        <v>82030.37</v>
      </c>
      <c r="E33" s="119">
        <v>82030.37</v>
      </c>
      <c r="F33" s="119">
        <f t="shared" si="2"/>
        <v>100</v>
      </c>
      <c r="G33" s="119"/>
    </row>
    <row r="34" spans="1:7" ht="17.25" customHeight="1" x14ac:dyDescent="0.3">
      <c r="A34" s="10" t="s">
        <v>118</v>
      </c>
      <c r="B34" s="119">
        <v>4606.95</v>
      </c>
      <c r="C34" s="119">
        <v>734.23</v>
      </c>
      <c r="D34" s="119"/>
      <c r="E34" s="119"/>
      <c r="F34" s="119"/>
      <c r="G34" s="119">
        <f t="shared" ref="G34" si="3">E34/B34*100</f>
        <v>0</v>
      </c>
    </row>
    <row r="36" spans="1:7" x14ac:dyDescent="0.3">
      <c r="E36" s="143"/>
    </row>
  </sheetData>
  <mergeCells count="5">
    <mergeCell ref="A1:F1"/>
    <mergeCell ref="A3:F3"/>
    <mergeCell ref="A5:F5"/>
    <mergeCell ref="A7:F7"/>
    <mergeCell ref="A22:F22"/>
  </mergeCells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5"/>
  <sheetViews>
    <sheetView workbookViewId="0">
      <selection activeCell="D13" sqref="D13"/>
    </sheetView>
  </sheetViews>
  <sheetFormatPr defaultColWidth="9.109375" defaultRowHeight="14.4" x14ac:dyDescent="0.3"/>
  <cols>
    <col min="1" max="1" width="37.6640625" style="19" customWidth="1"/>
    <col min="2" max="3" width="25.33203125" style="19" customWidth="1"/>
    <col min="4" max="4" width="18.6640625" style="19" customWidth="1"/>
    <col min="5" max="7" width="25.33203125" style="19" customWidth="1"/>
    <col min="8" max="16384" width="9.109375" style="19"/>
  </cols>
  <sheetData>
    <row r="1" spans="1:7" ht="42" customHeight="1" x14ac:dyDescent="0.3">
      <c r="A1" s="175" t="s">
        <v>153</v>
      </c>
      <c r="B1" s="175"/>
      <c r="C1" s="175"/>
      <c r="D1" s="175"/>
      <c r="E1" s="175"/>
      <c r="F1" s="175"/>
    </row>
    <row r="2" spans="1:7" ht="18" customHeight="1" x14ac:dyDescent="0.3">
      <c r="A2" s="20"/>
      <c r="B2" s="20"/>
      <c r="C2" s="20"/>
      <c r="D2" s="20"/>
      <c r="E2" s="20"/>
      <c r="F2" s="20"/>
      <c r="G2" s="20"/>
    </row>
    <row r="3" spans="1:7" ht="15.6" x14ac:dyDescent="0.3">
      <c r="A3" s="175" t="s">
        <v>17</v>
      </c>
      <c r="B3" s="175"/>
      <c r="C3" s="175"/>
      <c r="D3" s="175"/>
      <c r="E3" s="196"/>
      <c r="F3" s="196"/>
    </row>
    <row r="4" spans="1:7" ht="17.399999999999999" x14ac:dyDescent="0.3">
      <c r="A4" s="20"/>
      <c r="B4" s="20"/>
      <c r="C4" s="20"/>
      <c r="D4" s="20"/>
      <c r="E4" s="21"/>
      <c r="F4" s="21"/>
      <c r="G4" s="21"/>
    </row>
    <row r="5" spans="1:7" ht="18" customHeight="1" x14ac:dyDescent="0.3">
      <c r="A5" s="175" t="s">
        <v>3</v>
      </c>
      <c r="B5" s="176"/>
      <c r="C5" s="176"/>
      <c r="D5" s="176"/>
      <c r="E5" s="176"/>
      <c r="F5" s="176"/>
    </row>
    <row r="6" spans="1:7" ht="17.399999999999999" x14ac:dyDescent="0.3">
      <c r="A6" s="20"/>
      <c r="B6" s="20"/>
      <c r="C6" s="20"/>
      <c r="D6" s="20"/>
      <c r="E6" s="21"/>
      <c r="F6" s="21"/>
      <c r="G6" s="21"/>
    </row>
    <row r="7" spans="1:7" ht="15.6" x14ac:dyDescent="0.3">
      <c r="A7" s="175" t="s">
        <v>10</v>
      </c>
      <c r="B7" s="197"/>
      <c r="C7" s="197"/>
      <c r="D7" s="197"/>
      <c r="E7" s="197"/>
      <c r="F7" s="197"/>
    </row>
    <row r="8" spans="1:7" ht="17.399999999999999" x14ac:dyDescent="0.3">
      <c r="A8" s="20"/>
      <c r="B8" s="20"/>
      <c r="C8" s="20"/>
      <c r="D8" s="20"/>
      <c r="E8" s="21"/>
      <c r="F8" s="21"/>
      <c r="G8" s="21"/>
    </row>
    <row r="9" spans="1:7" ht="30.75" customHeight="1" x14ac:dyDescent="0.3">
      <c r="A9" s="22" t="s">
        <v>126</v>
      </c>
      <c r="B9" s="23" t="s">
        <v>129</v>
      </c>
      <c r="C9" s="22" t="s">
        <v>136</v>
      </c>
      <c r="D9" s="22" t="s">
        <v>145</v>
      </c>
      <c r="E9" s="22" t="s">
        <v>144</v>
      </c>
      <c r="F9" s="163" t="s">
        <v>149</v>
      </c>
      <c r="G9" s="163" t="s">
        <v>150</v>
      </c>
    </row>
    <row r="10" spans="1:7" ht="15.75" customHeight="1" x14ac:dyDescent="0.3">
      <c r="A10" s="24" t="s">
        <v>11</v>
      </c>
      <c r="B10" s="120">
        <v>3088159.66</v>
      </c>
      <c r="C10" s="120">
        <v>3499232.29</v>
      </c>
      <c r="D10" s="120">
        <v>3727074.07</v>
      </c>
      <c r="E10" s="120">
        <f>SUM(E12:E14)</f>
        <v>3787619.52</v>
      </c>
      <c r="F10" s="120">
        <f>E10/D10*100</f>
        <v>101.62447670378604</v>
      </c>
      <c r="G10" s="120">
        <f>E10/B10*100</f>
        <v>122.64973113469139</v>
      </c>
    </row>
    <row r="11" spans="1:7" ht="15.75" customHeight="1" x14ac:dyDescent="0.3">
      <c r="A11" s="25" t="s">
        <v>72</v>
      </c>
      <c r="B11" s="120"/>
      <c r="C11" s="120"/>
      <c r="D11" s="120"/>
      <c r="E11" s="120"/>
      <c r="F11" s="120"/>
      <c r="G11" s="120"/>
    </row>
    <row r="12" spans="1:7" x14ac:dyDescent="0.3">
      <c r="A12" s="63" t="s">
        <v>73</v>
      </c>
      <c r="B12" s="120">
        <v>2867801.59</v>
      </c>
      <c r="C12" s="120">
        <v>3202728.21</v>
      </c>
      <c r="D12" s="120">
        <v>3459824.97</v>
      </c>
      <c r="E12" s="120">
        <v>3517314.42</v>
      </c>
      <c r="F12" s="120">
        <f t="shared" ref="F12:F13" si="0">E12/D12*100</f>
        <v>101.66162885401684</v>
      </c>
      <c r="G12" s="120">
        <f>E12/B12*100</f>
        <v>122.64845769891635</v>
      </c>
    </row>
    <row r="13" spans="1:7" x14ac:dyDescent="0.3">
      <c r="A13" s="25" t="s">
        <v>74</v>
      </c>
      <c r="B13" s="120">
        <v>220358.07</v>
      </c>
      <c r="C13" s="120">
        <v>296504.08</v>
      </c>
      <c r="D13" s="120">
        <v>267249.09999999998</v>
      </c>
      <c r="E13" s="120">
        <v>270305.09999999998</v>
      </c>
      <c r="F13" s="120">
        <f t="shared" si="0"/>
        <v>101.14350244771637</v>
      </c>
      <c r="G13" s="120">
        <f>E13/B13*100</f>
        <v>122.66630398423801</v>
      </c>
    </row>
    <row r="14" spans="1:7" x14ac:dyDescent="0.3">
      <c r="A14" s="25" t="s">
        <v>12</v>
      </c>
      <c r="B14" s="120"/>
      <c r="C14" s="120"/>
      <c r="D14" s="120"/>
      <c r="E14" s="120"/>
      <c r="F14" s="120"/>
      <c r="G14" s="120"/>
    </row>
    <row r="15" spans="1:7" ht="26.4" x14ac:dyDescent="0.3">
      <c r="A15" s="64" t="s">
        <v>13</v>
      </c>
      <c r="B15" s="120"/>
      <c r="C15" s="120"/>
      <c r="D15" s="120"/>
      <c r="E15" s="120"/>
      <c r="F15" s="120"/>
      <c r="G15" s="120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workbookViewId="0">
      <selection sqref="A1:H1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8" width="25.33203125" customWidth="1"/>
  </cols>
  <sheetData>
    <row r="1" spans="1:8" ht="42" customHeight="1" x14ac:dyDescent="0.3">
      <c r="A1" s="198" t="s">
        <v>153</v>
      </c>
      <c r="B1" s="198"/>
      <c r="C1" s="198"/>
      <c r="D1" s="198"/>
      <c r="E1" s="198"/>
      <c r="F1" s="198"/>
      <c r="G1" s="198"/>
      <c r="H1" s="198"/>
    </row>
    <row r="2" spans="1:8" ht="18" customHeight="1" x14ac:dyDescent="0.3">
      <c r="A2" s="141"/>
      <c r="B2" s="141"/>
      <c r="C2" s="141"/>
      <c r="D2" s="141"/>
      <c r="E2" s="141"/>
      <c r="F2" s="141"/>
      <c r="G2" s="141"/>
      <c r="H2" s="141"/>
    </row>
    <row r="3" spans="1:8" ht="15.75" customHeight="1" x14ac:dyDescent="0.3">
      <c r="A3" s="198" t="s">
        <v>17</v>
      </c>
      <c r="B3" s="198"/>
      <c r="C3" s="198"/>
      <c r="D3" s="198"/>
      <c r="E3" s="198"/>
      <c r="F3" s="198"/>
      <c r="G3" s="198"/>
      <c r="H3" s="198"/>
    </row>
    <row r="4" spans="1:8" ht="17.399999999999999" x14ac:dyDescent="0.3">
      <c r="A4" s="141"/>
      <c r="B4" s="141"/>
      <c r="C4" s="141"/>
      <c r="D4" s="141"/>
      <c r="E4" s="141"/>
      <c r="F4" s="141"/>
      <c r="G4" s="142"/>
      <c r="H4" s="142"/>
    </row>
    <row r="5" spans="1:8" ht="18" customHeight="1" x14ac:dyDescent="0.3">
      <c r="A5" s="198" t="s">
        <v>46</v>
      </c>
      <c r="B5" s="198"/>
      <c r="C5" s="198"/>
      <c r="D5" s="198"/>
      <c r="E5" s="198"/>
      <c r="F5" s="198"/>
      <c r="G5" s="198"/>
      <c r="H5" s="198"/>
    </row>
    <row r="6" spans="1:8" ht="17.399999999999999" x14ac:dyDescent="0.3">
      <c r="A6" s="1"/>
      <c r="B6" s="1"/>
      <c r="C6" s="1"/>
      <c r="D6" s="1"/>
      <c r="E6" s="1"/>
      <c r="F6" s="1"/>
      <c r="G6" s="2"/>
      <c r="H6" s="2"/>
    </row>
    <row r="7" spans="1:8" x14ac:dyDescent="0.3">
      <c r="A7" s="137" t="s">
        <v>4</v>
      </c>
      <c r="B7" s="138" t="s">
        <v>5</v>
      </c>
      <c r="C7" s="138" t="s">
        <v>26</v>
      </c>
      <c r="D7" s="139" t="s">
        <v>27</v>
      </c>
      <c r="E7" s="140" t="s">
        <v>28</v>
      </c>
      <c r="F7" s="140"/>
      <c r="G7" s="140" t="s">
        <v>113</v>
      </c>
      <c r="H7" s="140" t="s">
        <v>114</v>
      </c>
    </row>
    <row r="8" spans="1:8" x14ac:dyDescent="0.3">
      <c r="A8" s="14"/>
      <c r="B8" s="15"/>
      <c r="C8" s="13" t="s">
        <v>48</v>
      </c>
      <c r="D8" s="15"/>
      <c r="E8" s="14"/>
      <c r="F8" s="14"/>
      <c r="G8" s="14"/>
      <c r="H8" s="14"/>
    </row>
    <row r="9" spans="1:8" ht="26.4" x14ac:dyDescent="0.3">
      <c r="A9" s="6">
        <v>8</v>
      </c>
      <c r="B9" s="6"/>
      <c r="C9" s="6" t="s">
        <v>14</v>
      </c>
      <c r="D9" s="3"/>
      <c r="E9" s="4"/>
      <c r="F9" s="4"/>
      <c r="G9" s="4"/>
      <c r="H9" s="4"/>
    </row>
    <row r="10" spans="1:8" x14ac:dyDescent="0.3">
      <c r="A10" s="6"/>
      <c r="B10" s="9">
        <v>84</v>
      </c>
      <c r="C10" s="9" t="s">
        <v>19</v>
      </c>
      <c r="D10" s="3"/>
      <c r="E10" s="4"/>
      <c r="F10" s="4"/>
      <c r="G10" s="4"/>
      <c r="H10" s="4"/>
    </row>
    <row r="11" spans="1:8" x14ac:dyDescent="0.3">
      <c r="A11" s="6"/>
      <c r="B11" s="9"/>
      <c r="C11" s="17"/>
      <c r="D11" s="3"/>
      <c r="E11" s="4"/>
      <c r="F11" s="4"/>
      <c r="G11" s="4"/>
      <c r="H11" s="4"/>
    </row>
    <row r="12" spans="1:8" x14ac:dyDescent="0.3">
      <c r="A12" s="6"/>
      <c r="B12" s="9"/>
      <c r="C12" s="13" t="s">
        <v>51</v>
      </c>
      <c r="D12" s="3"/>
      <c r="E12" s="4"/>
      <c r="F12" s="4"/>
      <c r="G12" s="4"/>
      <c r="H12" s="4"/>
    </row>
    <row r="13" spans="1:8" ht="26.4" x14ac:dyDescent="0.3">
      <c r="A13" s="8">
        <v>5</v>
      </c>
      <c r="B13" s="8"/>
      <c r="C13" s="11" t="s">
        <v>15</v>
      </c>
      <c r="D13" s="3"/>
      <c r="E13" s="4"/>
      <c r="F13" s="4"/>
      <c r="G13" s="4"/>
      <c r="H13" s="4"/>
    </row>
    <row r="14" spans="1:8" ht="26.4" x14ac:dyDescent="0.3">
      <c r="A14" s="9"/>
      <c r="B14" s="9">
        <v>54</v>
      </c>
      <c r="C14" s="12" t="s">
        <v>20</v>
      </c>
      <c r="D14" s="3"/>
      <c r="E14" s="4"/>
      <c r="F14" s="4"/>
      <c r="G14" s="4"/>
      <c r="H14" s="5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6"/>
  <sheetViews>
    <sheetView workbookViewId="0">
      <selection activeCell="A3" sqref="A3:F3"/>
    </sheetView>
  </sheetViews>
  <sheetFormatPr defaultRowHeight="14.4" x14ac:dyDescent="0.3"/>
  <cols>
    <col min="1" max="6" width="25.33203125" customWidth="1"/>
  </cols>
  <sheetData>
    <row r="1" spans="1:6" ht="42" customHeight="1" x14ac:dyDescent="0.3">
      <c r="A1" s="198" t="s">
        <v>153</v>
      </c>
      <c r="B1" s="198"/>
      <c r="C1" s="198"/>
      <c r="D1" s="198"/>
      <c r="E1" s="198"/>
      <c r="F1" s="198"/>
    </row>
    <row r="2" spans="1:6" ht="18" customHeight="1" x14ac:dyDescent="0.3">
      <c r="A2" s="141"/>
      <c r="B2" s="141"/>
      <c r="C2" s="141"/>
      <c r="D2" s="141"/>
      <c r="E2" s="141"/>
      <c r="F2" s="141"/>
    </row>
    <row r="3" spans="1:6" ht="15.75" customHeight="1" x14ac:dyDescent="0.3">
      <c r="A3" s="198" t="s">
        <v>17</v>
      </c>
      <c r="B3" s="198"/>
      <c r="C3" s="198"/>
      <c r="D3" s="198"/>
      <c r="E3" s="198"/>
      <c r="F3" s="198"/>
    </row>
    <row r="4" spans="1:6" ht="17.399999999999999" x14ac:dyDescent="0.3">
      <c r="A4" s="141"/>
      <c r="B4" s="141"/>
      <c r="C4" s="141"/>
      <c r="D4" s="141"/>
      <c r="E4" s="142"/>
      <c r="F4" s="142"/>
    </row>
    <row r="5" spans="1:6" ht="18" customHeight="1" x14ac:dyDescent="0.3">
      <c r="A5" s="198" t="s">
        <v>47</v>
      </c>
      <c r="B5" s="198"/>
      <c r="C5" s="198"/>
      <c r="D5" s="198"/>
      <c r="E5" s="198"/>
      <c r="F5" s="198"/>
    </row>
    <row r="6" spans="1:6" ht="17.399999999999999" x14ac:dyDescent="0.3">
      <c r="A6" s="141"/>
      <c r="B6" s="141"/>
      <c r="C6" s="141"/>
      <c r="D6" s="141"/>
      <c r="E6" s="142"/>
      <c r="F6" s="142"/>
    </row>
    <row r="7" spans="1:6" x14ac:dyDescent="0.3">
      <c r="A7" s="134" t="s">
        <v>40</v>
      </c>
      <c r="B7" s="135" t="s">
        <v>27</v>
      </c>
      <c r="C7" s="136" t="s">
        <v>28</v>
      </c>
      <c r="D7" s="136"/>
      <c r="E7" s="136" t="s">
        <v>113</v>
      </c>
      <c r="F7" s="136" t="s">
        <v>114</v>
      </c>
    </row>
    <row r="8" spans="1:6" x14ac:dyDescent="0.3">
      <c r="A8" s="6" t="s">
        <v>48</v>
      </c>
      <c r="B8" s="3"/>
      <c r="C8" s="4"/>
      <c r="D8" s="4"/>
      <c r="E8" s="4"/>
      <c r="F8" s="4"/>
    </row>
    <row r="9" spans="1:6" ht="26.4" x14ac:dyDescent="0.3">
      <c r="A9" s="6" t="s">
        <v>49</v>
      </c>
      <c r="B9" s="3"/>
      <c r="C9" s="4"/>
      <c r="D9" s="4"/>
      <c r="E9" s="4"/>
      <c r="F9" s="4"/>
    </row>
    <row r="10" spans="1:6" ht="26.4" x14ac:dyDescent="0.3">
      <c r="A10" s="10" t="s">
        <v>50</v>
      </c>
      <c r="B10" s="3"/>
      <c r="C10" s="4"/>
      <c r="D10" s="4"/>
      <c r="E10" s="4"/>
      <c r="F10" s="4"/>
    </row>
    <row r="11" spans="1:6" x14ac:dyDescent="0.3">
      <c r="A11" s="10"/>
      <c r="B11" s="3"/>
      <c r="C11" s="4"/>
      <c r="D11" s="4"/>
      <c r="E11" s="4"/>
      <c r="F11" s="4"/>
    </row>
    <row r="12" spans="1:6" x14ac:dyDescent="0.3">
      <c r="A12" s="6" t="s">
        <v>51</v>
      </c>
      <c r="B12" s="3"/>
      <c r="C12" s="4"/>
      <c r="D12" s="4"/>
      <c r="E12" s="4"/>
      <c r="F12" s="4"/>
    </row>
    <row r="13" spans="1:6" x14ac:dyDescent="0.3">
      <c r="A13" s="11" t="s">
        <v>42</v>
      </c>
      <c r="B13" s="3"/>
      <c r="C13" s="4"/>
      <c r="D13" s="4"/>
      <c r="E13" s="4"/>
      <c r="F13" s="4"/>
    </row>
    <row r="14" spans="1:6" x14ac:dyDescent="0.3">
      <c r="A14" s="7" t="s">
        <v>43</v>
      </c>
      <c r="B14" s="3"/>
      <c r="C14" s="4"/>
      <c r="D14" s="4"/>
      <c r="E14" s="4"/>
      <c r="F14" s="5"/>
    </row>
    <row r="15" spans="1:6" x14ac:dyDescent="0.3">
      <c r="A15" s="11" t="s">
        <v>44</v>
      </c>
      <c r="B15" s="3"/>
      <c r="C15" s="4"/>
      <c r="D15" s="4"/>
      <c r="E15" s="4"/>
      <c r="F15" s="5"/>
    </row>
    <row r="16" spans="1:6" x14ac:dyDescent="0.3">
      <c r="A16" s="7" t="s">
        <v>45</v>
      </c>
      <c r="B16" s="3"/>
      <c r="C16" s="4"/>
      <c r="D16" s="4"/>
      <c r="E16" s="4"/>
      <c r="F16" s="5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73"/>
  <sheetViews>
    <sheetView tabSelected="1" view="pageBreakPreview" zoomScaleNormal="100" zoomScaleSheetLayoutView="100" workbookViewId="0">
      <selection sqref="A1:J1"/>
    </sheetView>
  </sheetViews>
  <sheetFormatPr defaultColWidth="9.109375" defaultRowHeight="14.4" x14ac:dyDescent="0.3"/>
  <cols>
    <col min="1" max="1" width="10.109375" style="19" bestFit="1" customWidth="1"/>
    <col min="2" max="2" width="8.5546875" style="19" bestFit="1" customWidth="1"/>
    <col min="3" max="3" width="8.6640625" style="19" customWidth="1"/>
    <col min="4" max="4" width="18.6640625" style="19" customWidth="1"/>
    <col min="5" max="5" width="25.33203125" style="19" customWidth="1"/>
    <col min="6" max="6" width="17.109375" style="19" customWidth="1"/>
    <col min="7" max="7" width="25.33203125" style="19" hidden="1" customWidth="1"/>
    <col min="8" max="8" width="25.44140625" style="19" customWidth="1"/>
    <col min="9" max="9" width="17.44140625" style="19" customWidth="1"/>
    <col min="10" max="10" width="19.44140625" style="19" customWidth="1"/>
    <col min="11" max="11" width="14.88671875" style="19" customWidth="1"/>
    <col min="12" max="16384" width="9.109375" style="19"/>
  </cols>
  <sheetData>
    <row r="1" spans="1:11" ht="42" customHeight="1" x14ac:dyDescent="0.3">
      <c r="A1" s="175" t="s">
        <v>153</v>
      </c>
      <c r="B1" s="175"/>
      <c r="C1" s="175"/>
      <c r="D1" s="175"/>
      <c r="E1" s="175"/>
      <c r="F1" s="175"/>
      <c r="G1" s="175"/>
      <c r="H1" s="175"/>
      <c r="I1" s="175"/>
      <c r="J1" s="175"/>
    </row>
    <row r="2" spans="1:11" ht="17.399999999999999" x14ac:dyDescent="0.3">
      <c r="A2" s="20"/>
      <c r="B2" s="20"/>
      <c r="C2" s="20"/>
      <c r="D2" s="20"/>
      <c r="E2" s="20"/>
      <c r="F2" s="20"/>
      <c r="G2" s="20"/>
      <c r="H2" s="20"/>
      <c r="I2" s="21"/>
      <c r="J2" s="21"/>
      <c r="K2" s="21"/>
    </row>
    <row r="3" spans="1:11" ht="18" customHeight="1" x14ac:dyDescent="0.3">
      <c r="A3" s="175" t="s">
        <v>16</v>
      </c>
      <c r="B3" s="176"/>
      <c r="C3" s="176"/>
      <c r="D3" s="176"/>
      <c r="E3" s="176"/>
      <c r="F3" s="176"/>
      <c r="G3" s="176"/>
      <c r="H3" s="176"/>
      <c r="I3" s="176"/>
      <c r="J3" s="176"/>
    </row>
    <row r="4" spans="1:11" ht="17.399999999999999" x14ac:dyDescent="0.3">
      <c r="A4" s="20"/>
      <c r="B4" s="20"/>
      <c r="C4" s="20"/>
      <c r="D4" s="20"/>
      <c r="E4" s="20"/>
      <c r="F4" s="20"/>
      <c r="G4" s="20"/>
      <c r="H4" s="20"/>
      <c r="I4" s="21"/>
      <c r="J4" s="21"/>
      <c r="K4" s="21"/>
    </row>
    <row r="5" spans="1:11" ht="35.25" customHeight="1" x14ac:dyDescent="0.3">
      <c r="A5" s="217" t="s">
        <v>119</v>
      </c>
      <c r="B5" s="223"/>
      <c r="C5" s="224"/>
      <c r="D5" s="23" t="s">
        <v>120</v>
      </c>
      <c r="E5" s="23" t="s">
        <v>133</v>
      </c>
      <c r="F5" s="22" t="s">
        <v>160</v>
      </c>
      <c r="G5" s="22" t="s">
        <v>134</v>
      </c>
      <c r="H5" s="22" t="s">
        <v>134</v>
      </c>
      <c r="I5" s="22" t="s">
        <v>146</v>
      </c>
      <c r="J5" s="22" t="s">
        <v>147</v>
      </c>
      <c r="K5" s="22" t="s">
        <v>148</v>
      </c>
    </row>
    <row r="6" spans="1:11" ht="21.75" customHeight="1" x14ac:dyDescent="0.3">
      <c r="A6" s="217" t="s">
        <v>75</v>
      </c>
      <c r="B6" s="218"/>
      <c r="C6" s="219"/>
      <c r="D6" s="23" t="s">
        <v>76</v>
      </c>
      <c r="E6" s="151">
        <v>3088159.66</v>
      </c>
      <c r="F6" s="151"/>
      <c r="G6" s="151"/>
      <c r="H6" s="151">
        <f>SUM(H11:H230)</f>
        <v>3727074.0700000008</v>
      </c>
      <c r="I6" s="151">
        <f>SUM(I11,I34,I40,I48,I52,I57,I63,I87,I104,I106,I110,I125,I138,I160,I173,I189,I204,I213,I217,I224,I233)</f>
        <v>3787619.5200000005</v>
      </c>
      <c r="J6" s="129">
        <f t="shared" ref="J6" si="0">I6/H6*100</f>
        <v>101.62447670378603</v>
      </c>
      <c r="K6" s="129">
        <f t="shared" ref="K6" si="1">I6/E6*100</f>
        <v>122.64973113469139</v>
      </c>
    </row>
    <row r="7" spans="1:11" ht="21" customHeight="1" x14ac:dyDescent="0.3">
      <c r="A7" s="220" t="s">
        <v>77</v>
      </c>
      <c r="B7" s="221"/>
      <c r="C7" s="222"/>
      <c r="D7" s="65" t="s">
        <v>78</v>
      </c>
      <c r="E7" s="151"/>
      <c r="F7" s="151"/>
      <c r="G7" s="151"/>
      <c r="H7" s="151"/>
      <c r="I7" s="151"/>
      <c r="J7" s="129"/>
      <c r="K7" s="129"/>
    </row>
    <row r="8" spans="1:11" ht="23.25" customHeight="1" x14ac:dyDescent="0.3">
      <c r="A8" s="199" t="s">
        <v>79</v>
      </c>
      <c r="B8" s="200"/>
      <c r="C8" s="201"/>
      <c r="D8" s="66" t="s">
        <v>80</v>
      </c>
      <c r="E8" s="151"/>
      <c r="F8" s="151"/>
      <c r="G8" s="151"/>
      <c r="H8" s="151"/>
      <c r="I8" s="151"/>
      <c r="J8" s="129"/>
      <c r="K8" s="129"/>
    </row>
    <row r="9" spans="1:11" x14ac:dyDescent="0.3">
      <c r="A9" s="202">
        <v>11</v>
      </c>
      <c r="B9" s="203"/>
      <c r="C9" s="204"/>
      <c r="D9" s="67" t="s">
        <v>65</v>
      </c>
      <c r="E9" s="156"/>
      <c r="F9" s="151"/>
      <c r="G9" s="156"/>
      <c r="H9" s="156"/>
      <c r="I9" s="151"/>
      <c r="J9" s="129"/>
      <c r="K9" s="129"/>
    </row>
    <row r="10" spans="1:11" x14ac:dyDescent="0.3">
      <c r="A10" s="81">
        <v>3</v>
      </c>
      <c r="B10" s="82"/>
      <c r="C10" s="83"/>
      <c r="D10" s="68" t="s">
        <v>7</v>
      </c>
      <c r="E10" s="156"/>
      <c r="F10" s="151"/>
      <c r="G10" s="156"/>
      <c r="H10" s="156"/>
      <c r="I10" s="151"/>
      <c r="J10" s="129"/>
      <c r="K10" s="129"/>
    </row>
    <row r="11" spans="1:11" x14ac:dyDescent="0.3">
      <c r="A11" s="81"/>
      <c r="B11" s="82">
        <v>32</v>
      </c>
      <c r="C11" s="83"/>
      <c r="D11" s="68" t="s">
        <v>18</v>
      </c>
      <c r="E11" s="156">
        <f>SUM(E12:E29)</f>
        <v>162163.29</v>
      </c>
      <c r="F11" s="151">
        <v>179455.44</v>
      </c>
      <c r="G11" s="156"/>
      <c r="H11" s="156">
        <v>145596.17000000001</v>
      </c>
      <c r="I11" s="156">
        <v>135168.67000000001</v>
      </c>
      <c r="J11" s="129">
        <f>I11/H11*100</f>
        <v>92.838067100254079</v>
      </c>
      <c r="K11" s="129">
        <f>I11/E11*100</f>
        <v>83.353433443537071</v>
      </c>
    </row>
    <row r="12" spans="1:11" x14ac:dyDescent="0.3">
      <c r="A12" s="81"/>
      <c r="B12" s="82"/>
      <c r="C12" s="83">
        <v>3211</v>
      </c>
      <c r="D12" s="68"/>
      <c r="E12" s="125">
        <v>7746.23</v>
      </c>
      <c r="F12" s="119"/>
      <c r="G12" s="125"/>
      <c r="H12" s="125"/>
      <c r="I12" s="119">
        <v>8689.14</v>
      </c>
      <c r="J12" s="129"/>
      <c r="K12" s="129">
        <f t="shared" ref="K12:K76" si="2">I12/E12*100</f>
        <v>112.17250197838173</v>
      </c>
    </row>
    <row r="13" spans="1:11" x14ac:dyDescent="0.3">
      <c r="A13" s="81"/>
      <c r="B13" s="82"/>
      <c r="C13" s="83">
        <v>3213</v>
      </c>
      <c r="D13" s="68"/>
      <c r="E13" s="125">
        <v>861</v>
      </c>
      <c r="F13" s="119"/>
      <c r="G13" s="125"/>
      <c r="H13" s="125"/>
      <c r="I13" s="119">
        <v>785</v>
      </c>
      <c r="J13" s="129"/>
      <c r="K13" s="129">
        <f t="shared" si="2"/>
        <v>91.173054587688725</v>
      </c>
    </row>
    <row r="14" spans="1:11" x14ac:dyDescent="0.3">
      <c r="A14" s="81"/>
      <c r="B14" s="82"/>
      <c r="C14" s="83">
        <v>3221</v>
      </c>
      <c r="D14" s="68"/>
      <c r="E14" s="125">
        <v>20029.599999999999</v>
      </c>
      <c r="F14" s="119"/>
      <c r="G14" s="125"/>
      <c r="H14" s="125"/>
      <c r="I14" s="119">
        <v>16726.37</v>
      </c>
      <c r="J14" s="129"/>
      <c r="K14" s="129">
        <f t="shared" si="2"/>
        <v>83.508257778487831</v>
      </c>
    </row>
    <row r="15" spans="1:11" x14ac:dyDescent="0.3">
      <c r="A15" s="81"/>
      <c r="B15" s="82"/>
      <c r="C15" s="83">
        <v>3223</v>
      </c>
      <c r="D15" s="68"/>
      <c r="E15" s="125">
        <v>29796.55</v>
      </c>
      <c r="F15" s="119"/>
      <c r="G15" s="166"/>
      <c r="H15" s="166"/>
      <c r="I15" s="119">
        <v>33609.019999999997</v>
      </c>
      <c r="J15" s="129"/>
      <c r="K15" s="129">
        <f t="shared" si="2"/>
        <v>112.7950047908231</v>
      </c>
    </row>
    <row r="16" spans="1:11" x14ac:dyDescent="0.3">
      <c r="A16" s="81"/>
      <c r="B16" s="82"/>
      <c r="C16" s="83">
        <v>3224</v>
      </c>
      <c r="D16" s="68"/>
      <c r="E16" s="125">
        <v>750</v>
      </c>
      <c r="F16" s="119"/>
      <c r="G16" s="125"/>
      <c r="H16" s="125"/>
      <c r="I16" s="119">
        <v>1503.39</v>
      </c>
      <c r="J16" s="129"/>
      <c r="K16" s="129">
        <f>I16/E16*100</f>
        <v>200.45200000000003</v>
      </c>
    </row>
    <row r="17" spans="1:11" x14ac:dyDescent="0.3">
      <c r="A17" s="81"/>
      <c r="B17" s="82"/>
      <c r="C17" s="83">
        <v>3225</v>
      </c>
      <c r="D17" s="68"/>
      <c r="E17" s="125">
        <v>0</v>
      </c>
      <c r="F17" s="119"/>
      <c r="G17" s="125"/>
      <c r="H17" s="125"/>
      <c r="I17" s="119">
        <v>58.6</v>
      </c>
      <c r="J17" s="129"/>
      <c r="K17" s="129"/>
    </row>
    <row r="18" spans="1:11" x14ac:dyDescent="0.3">
      <c r="A18" s="81"/>
      <c r="B18" s="82"/>
      <c r="C18" s="83">
        <v>3227</v>
      </c>
      <c r="D18" s="68"/>
      <c r="E18" s="125">
        <v>1028.68</v>
      </c>
      <c r="F18" s="119"/>
      <c r="G18" s="125"/>
      <c r="H18" s="125"/>
      <c r="I18" s="119">
        <v>1611.59</v>
      </c>
      <c r="J18" s="129"/>
      <c r="K18" s="129">
        <f t="shared" si="2"/>
        <v>156.665824163005</v>
      </c>
    </row>
    <row r="19" spans="1:11" x14ac:dyDescent="0.3">
      <c r="A19" s="81"/>
      <c r="B19" s="82"/>
      <c r="C19" s="83">
        <v>3231</v>
      </c>
      <c r="D19" s="68"/>
      <c r="E19" s="125">
        <v>5411.01</v>
      </c>
      <c r="F19" s="119"/>
      <c r="G19" s="125"/>
      <c r="H19" s="125"/>
      <c r="I19" s="119">
        <v>4440.3599999999997</v>
      </c>
      <c r="J19" s="129"/>
      <c r="K19" s="129">
        <f t="shared" si="2"/>
        <v>82.061574456524738</v>
      </c>
    </row>
    <row r="20" spans="1:11" x14ac:dyDescent="0.3">
      <c r="A20" s="81"/>
      <c r="B20" s="82"/>
      <c r="C20" s="83">
        <v>3232</v>
      </c>
      <c r="D20" s="68"/>
      <c r="E20" s="125">
        <v>39421.5</v>
      </c>
      <c r="F20" s="119"/>
      <c r="G20" s="125"/>
      <c r="H20" s="125"/>
      <c r="I20" s="119">
        <v>19948.13</v>
      </c>
      <c r="J20" s="129"/>
      <c r="K20" s="129">
        <f t="shared" si="2"/>
        <v>50.602158720495162</v>
      </c>
    </row>
    <row r="21" spans="1:11" x14ac:dyDescent="0.3">
      <c r="A21" s="81"/>
      <c r="B21" s="82"/>
      <c r="C21" s="83">
        <v>3234</v>
      </c>
      <c r="D21" s="68"/>
      <c r="E21" s="125">
        <v>13787.14</v>
      </c>
      <c r="F21" s="119"/>
      <c r="G21" s="125"/>
      <c r="H21" s="125"/>
      <c r="I21" s="119">
        <v>10113.66</v>
      </c>
      <c r="J21" s="129"/>
      <c r="K21" s="129">
        <f t="shared" si="2"/>
        <v>73.355750358667564</v>
      </c>
    </row>
    <row r="22" spans="1:11" x14ac:dyDescent="0.3">
      <c r="A22" s="81"/>
      <c r="B22" s="82"/>
      <c r="C22" s="83">
        <v>3236</v>
      </c>
      <c r="D22" s="68"/>
      <c r="E22" s="125">
        <v>6240</v>
      </c>
      <c r="F22" s="119"/>
      <c r="G22" s="125"/>
      <c r="H22" s="125"/>
      <c r="I22" s="119"/>
      <c r="J22" s="129"/>
      <c r="K22" s="129">
        <f t="shared" si="2"/>
        <v>0</v>
      </c>
    </row>
    <row r="23" spans="1:11" x14ac:dyDescent="0.3">
      <c r="A23" s="81"/>
      <c r="B23" s="82"/>
      <c r="C23" s="83">
        <v>3237</v>
      </c>
      <c r="D23" s="68"/>
      <c r="E23" s="125">
        <v>1700</v>
      </c>
      <c r="F23" s="119"/>
      <c r="G23" s="125"/>
      <c r="H23" s="125"/>
      <c r="I23" s="119">
        <v>650</v>
      </c>
      <c r="J23" s="129"/>
      <c r="K23" s="129"/>
    </row>
    <row r="24" spans="1:11" x14ac:dyDescent="0.3">
      <c r="A24" s="81"/>
      <c r="B24" s="82"/>
      <c r="C24" s="83">
        <v>3238</v>
      </c>
      <c r="D24" s="68"/>
      <c r="E24" s="125">
        <v>8512.27</v>
      </c>
      <c r="F24" s="119"/>
      <c r="G24" s="125"/>
      <c r="H24" s="125"/>
      <c r="I24" s="119">
        <v>6187.89</v>
      </c>
      <c r="J24" s="129"/>
      <c r="K24" s="129">
        <f t="shared" si="2"/>
        <v>72.693770286891748</v>
      </c>
    </row>
    <row r="25" spans="1:11" x14ac:dyDescent="0.3">
      <c r="A25" s="81"/>
      <c r="B25" s="82"/>
      <c r="C25" s="83">
        <v>3239</v>
      </c>
      <c r="D25" s="68"/>
      <c r="E25" s="125">
        <v>17788.439999999999</v>
      </c>
      <c r="F25" s="119"/>
      <c r="G25" s="125"/>
      <c r="H25" s="125"/>
      <c r="I25" s="119">
        <v>24678.21</v>
      </c>
      <c r="J25" s="129"/>
      <c r="K25" s="129">
        <f t="shared" si="2"/>
        <v>138.73172689679365</v>
      </c>
    </row>
    <row r="26" spans="1:11" x14ac:dyDescent="0.3">
      <c r="A26" s="81"/>
      <c r="B26" s="82"/>
      <c r="C26" s="83">
        <v>3292</v>
      </c>
      <c r="D26" s="68"/>
      <c r="E26" s="125">
        <v>1124.23</v>
      </c>
      <c r="F26" s="119"/>
      <c r="G26" s="125"/>
      <c r="H26" s="125"/>
      <c r="I26" s="119">
        <v>1124.23</v>
      </c>
      <c r="J26" s="129"/>
      <c r="K26" s="129">
        <f t="shared" si="2"/>
        <v>100</v>
      </c>
    </row>
    <row r="27" spans="1:11" x14ac:dyDescent="0.3">
      <c r="A27" s="81"/>
      <c r="B27" s="82"/>
      <c r="C27" s="83">
        <v>3293</v>
      </c>
      <c r="D27" s="68"/>
      <c r="E27" s="125">
        <v>1000</v>
      </c>
      <c r="F27" s="119"/>
      <c r="G27" s="125"/>
      <c r="H27" s="125"/>
      <c r="I27" s="119">
        <v>800</v>
      </c>
      <c r="J27" s="129"/>
      <c r="K27" s="129">
        <f t="shared" si="2"/>
        <v>80</v>
      </c>
    </row>
    <row r="28" spans="1:11" x14ac:dyDescent="0.3">
      <c r="A28" s="81"/>
      <c r="B28" s="82"/>
      <c r="C28" s="83">
        <v>3294</v>
      </c>
      <c r="D28" s="68"/>
      <c r="E28" s="125">
        <v>110</v>
      </c>
      <c r="F28" s="119"/>
      <c r="G28" s="125"/>
      <c r="H28" s="125"/>
      <c r="I28" s="119">
        <v>110</v>
      </c>
      <c r="J28" s="129"/>
      <c r="K28" s="129">
        <f t="shared" si="2"/>
        <v>100</v>
      </c>
    </row>
    <row r="29" spans="1:11" x14ac:dyDescent="0.3">
      <c r="A29" s="81"/>
      <c r="B29" s="82"/>
      <c r="C29" s="83">
        <v>3299</v>
      </c>
      <c r="D29" s="68"/>
      <c r="E29" s="125">
        <v>6856.64</v>
      </c>
      <c r="F29" s="119"/>
      <c r="G29" s="125"/>
      <c r="H29" s="125"/>
      <c r="I29" s="119">
        <v>4063.08</v>
      </c>
      <c r="J29" s="129"/>
      <c r="K29" s="129">
        <f t="shared" si="2"/>
        <v>59.257595557007512</v>
      </c>
    </row>
    <row r="30" spans="1:11" x14ac:dyDescent="0.3">
      <c r="A30" s="81"/>
      <c r="B30" s="82"/>
      <c r="C30" s="83">
        <v>3722</v>
      </c>
      <c r="D30" s="68"/>
      <c r="E30" s="125"/>
      <c r="F30" s="119"/>
      <c r="G30" s="125"/>
      <c r="H30" s="125"/>
      <c r="I30" s="119">
        <v>70</v>
      </c>
      <c r="J30" s="129"/>
      <c r="K30" s="129"/>
    </row>
    <row r="31" spans="1:11" x14ac:dyDescent="0.3">
      <c r="A31" s="81"/>
      <c r="B31" s="82"/>
      <c r="C31" s="83"/>
      <c r="D31" s="68"/>
      <c r="E31" s="125"/>
      <c r="F31" s="119"/>
      <c r="G31" s="125"/>
      <c r="H31" s="125"/>
      <c r="I31" s="119"/>
      <c r="J31" s="129"/>
      <c r="K31" s="129"/>
    </row>
    <row r="32" spans="1:11" ht="21" customHeight="1" x14ac:dyDescent="0.3">
      <c r="A32" s="199" t="s">
        <v>81</v>
      </c>
      <c r="B32" s="225"/>
      <c r="C32" s="226"/>
      <c r="D32" s="66" t="s">
        <v>82</v>
      </c>
      <c r="E32" s="125"/>
      <c r="F32" s="119"/>
      <c r="G32" s="125"/>
      <c r="H32" s="125"/>
      <c r="I32" s="119"/>
      <c r="J32" s="129"/>
      <c r="K32" s="129"/>
    </row>
    <row r="33" spans="1:11" ht="14.25" customHeight="1" x14ac:dyDescent="0.3">
      <c r="A33" s="78">
        <v>11</v>
      </c>
      <c r="B33" s="84"/>
      <c r="C33" s="85"/>
      <c r="D33" s="67" t="s">
        <v>65</v>
      </c>
      <c r="E33" s="125"/>
      <c r="F33" s="119"/>
      <c r="G33" s="125"/>
      <c r="H33" s="125"/>
      <c r="I33" s="119"/>
      <c r="J33" s="129"/>
      <c r="K33" s="129"/>
    </row>
    <row r="34" spans="1:11" ht="15" customHeight="1" x14ac:dyDescent="0.3">
      <c r="A34" s="81"/>
      <c r="B34" s="86">
        <v>34</v>
      </c>
      <c r="C34" s="85"/>
      <c r="D34" s="67" t="s">
        <v>70</v>
      </c>
      <c r="E34" s="156">
        <v>796.29</v>
      </c>
      <c r="F34" s="151">
        <v>562</v>
      </c>
      <c r="G34" s="156"/>
      <c r="H34" s="156">
        <v>562</v>
      </c>
      <c r="I34" s="156">
        <v>195.72</v>
      </c>
      <c r="J34" s="129">
        <f t="shared" ref="J34:J48" si="3">I34/H34*100</f>
        <v>34.82562277580071</v>
      </c>
      <c r="K34" s="129">
        <f t="shared" si="2"/>
        <v>24.578985043137553</v>
      </c>
    </row>
    <row r="35" spans="1:11" ht="15" customHeight="1" x14ac:dyDescent="0.3">
      <c r="A35" s="81"/>
      <c r="B35" s="86"/>
      <c r="C35" s="85">
        <v>3431</v>
      </c>
      <c r="D35" s="70"/>
      <c r="E35" s="125">
        <v>796.29</v>
      </c>
      <c r="F35" s="119"/>
      <c r="G35" s="125"/>
      <c r="H35" s="125"/>
      <c r="I35" s="119">
        <v>131.88</v>
      </c>
      <c r="J35" s="129"/>
      <c r="K35" s="129">
        <f t="shared" si="2"/>
        <v>16.561805372414572</v>
      </c>
    </row>
    <row r="36" spans="1:11" ht="15" customHeight="1" x14ac:dyDescent="0.3">
      <c r="A36" s="81"/>
      <c r="B36" s="86"/>
      <c r="C36" s="85">
        <v>3433</v>
      </c>
      <c r="D36" s="70"/>
      <c r="E36" s="125"/>
      <c r="F36" s="119"/>
      <c r="G36" s="125"/>
      <c r="H36" s="125"/>
      <c r="I36" s="119">
        <v>63.84</v>
      </c>
      <c r="J36" s="129"/>
      <c r="K36" s="129"/>
    </row>
    <row r="37" spans="1:11" ht="25.5" customHeight="1" x14ac:dyDescent="0.3">
      <c r="A37" s="199" t="s">
        <v>83</v>
      </c>
      <c r="B37" s="200"/>
      <c r="C37" s="201"/>
      <c r="D37" s="69" t="s">
        <v>84</v>
      </c>
      <c r="E37" s="125"/>
      <c r="F37" s="119"/>
      <c r="G37" s="125"/>
      <c r="H37" s="125"/>
      <c r="I37" s="119"/>
      <c r="J37" s="129"/>
      <c r="K37" s="129"/>
    </row>
    <row r="38" spans="1:11" x14ac:dyDescent="0.3">
      <c r="A38" s="202">
        <v>11</v>
      </c>
      <c r="B38" s="203"/>
      <c r="C38" s="204"/>
      <c r="D38" s="70" t="s">
        <v>85</v>
      </c>
      <c r="E38" s="125"/>
      <c r="F38" s="119"/>
      <c r="G38" s="125"/>
      <c r="H38" s="125"/>
      <c r="I38" s="119"/>
      <c r="J38" s="129"/>
      <c r="K38" s="129"/>
    </row>
    <row r="39" spans="1:11" ht="15" customHeight="1" x14ac:dyDescent="0.3">
      <c r="A39" s="81">
        <v>4</v>
      </c>
      <c r="B39" s="82"/>
      <c r="C39" s="83"/>
      <c r="D39" s="71" t="s">
        <v>9</v>
      </c>
      <c r="E39" s="156"/>
      <c r="F39" s="119"/>
      <c r="G39" s="156"/>
      <c r="H39" s="156"/>
      <c r="I39" s="119"/>
      <c r="J39" s="129"/>
      <c r="K39" s="129"/>
    </row>
    <row r="40" spans="1:11" ht="39.6" x14ac:dyDescent="0.3">
      <c r="A40" s="81"/>
      <c r="B40" s="82">
        <v>42</v>
      </c>
      <c r="C40" s="83"/>
      <c r="D40" s="72" t="s">
        <v>25</v>
      </c>
      <c r="E40" s="156">
        <v>11529.21</v>
      </c>
      <c r="F40" s="151">
        <v>13935.89</v>
      </c>
      <c r="G40" s="156"/>
      <c r="H40" s="156">
        <v>15000</v>
      </c>
      <c r="I40" s="151">
        <v>16984.72</v>
      </c>
      <c r="J40" s="129">
        <f t="shared" si="3"/>
        <v>113.23146666666668</v>
      </c>
      <c r="K40" s="129">
        <f t="shared" si="2"/>
        <v>147.31902706256545</v>
      </c>
    </row>
    <row r="41" spans="1:11" ht="15" customHeight="1" x14ac:dyDescent="0.3">
      <c r="A41" s="81"/>
      <c r="B41" s="82"/>
      <c r="C41" s="83">
        <v>4221</v>
      </c>
      <c r="D41" s="72"/>
      <c r="E41" s="125">
        <v>2530.63</v>
      </c>
      <c r="F41" s="119"/>
      <c r="G41" s="125"/>
      <c r="H41" s="125"/>
      <c r="I41" s="119">
        <v>10265.129999999999</v>
      </c>
      <c r="J41" s="129"/>
      <c r="K41" s="129"/>
    </row>
    <row r="42" spans="1:11" ht="15" customHeight="1" x14ac:dyDescent="0.3">
      <c r="A42" s="81"/>
      <c r="B42" s="82"/>
      <c r="C42" s="83">
        <v>4223</v>
      </c>
      <c r="D42" s="72"/>
      <c r="E42" s="125">
        <v>1990</v>
      </c>
      <c r="F42" s="119"/>
      <c r="G42" s="125"/>
      <c r="H42" s="125"/>
      <c r="I42" s="119">
        <v>2550</v>
      </c>
      <c r="J42" s="129"/>
      <c r="K42" s="129">
        <f t="shared" si="2"/>
        <v>128.14070351758795</v>
      </c>
    </row>
    <row r="43" spans="1:11" ht="15" customHeight="1" x14ac:dyDescent="0.3">
      <c r="A43" s="81"/>
      <c r="B43" s="82"/>
      <c r="C43" s="83">
        <v>4226</v>
      </c>
      <c r="D43" s="72"/>
      <c r="E43" s="125">
        <v>2700</v>
      </c>
      <c r="F43" s="119"/>
      <c r="G43" s="125"/>
      <c r="H43" s="125"/>
      <c r="I43" s="119">
        <v>1522.68</v>
      </c>
      <c r="J43" s="129"/>
      <c r="K43" s="129"/>
    </row>
    <row r="44" spans="1:11" ht="15" customHeight="1" x14ac:dyDescent="0.3">
      <c r="A44" s="81"/>
      <c r="B44" s="82"/>
      <c r="C44" s="83">
        <v>4227</v>
      </c>
      <c r="D44" s="72"/>
      <c r="E44" s="125">
        <v>4308.58</v>
      </c>
      <c r="F44" s="119"/>
      <c r="G44" s="125"/>
      <c r="H44" s="125"/>
      <c r="I44" s="119">
        <v>2646.91</v>
      </c>
      <c r="J44" s="129"/>
      <c r="K44" s="129"/>
    </row>
    <row r="45" spans="1:11" ht="52.8" x14ac:dyDescent="0.3">
      <c r="A45" s="199" t="s">
        <v>86</v>
      </c>
      <c r="B45" s="200"/>
      <c r="C45" s="201"/>
      <c r="D45" s="66" t="s">
        <v>87</v>
      </c>
      <c r="E45" s="125"/>
      <c r="F45" s="119"/>
      <c r="G45" s="125"/>
      <c r="H45" s="125"/>
      <c r="I45" s="119"/>
      <c r="J45" s="129"/>
      <c r="K45" s="129"/>
    </row>
    <row r="46" spans="1:11" x14ac:dyDescent="0.3">
      <c r="A46" s="87">
        <v>41</v>
      </c>
      <c r="B46" s="88"/>
      <c r="C46" s="13"/>
      <c r="D46" s="73"/>
      <c r="E46" s="125"/>
      <c r="F46" s="119"/>
      <c r="G46" s="125"/>
      <c r="H46" s="125"/>
      <c r="I46" s="119"/>
      <c r="J46" s="129"/>
      <c r="K46" s="129"/>
    </row>
    <row r="47" spans="1:11" x14ac:dyDescent="0.3">
      <c r="A47" s="81">
        <v>3</v>
      </c>
      <c r="B47" s="86"/>
      <c r="C47" s="13"/>
      <c r="D47" s="67" t="s">
        <v>112</v>
      </c>
      <c r="E47" s="119"/>
      <c r="F47" s="119"/>
      <c r="G47" s="119"/>
      <c r="H47" s="119"/>
      <c r="I47" s="170"/>
      <c r="J47" s="129"/>
      <c r="K47" s="129"/>
    </row>
    <row r="48" spans="1:11" ht="26.4" x14ac:dyDescent="0.3">
      <c r="A48" s="87"/>
      <c r="B48" s="86">
        <v>31</v>
      </c>
      <c r="C48" s="13"/>
      <c r="D48" s="67" t="s">
        <v>88</v>
      </c>
      <c r="E48" s="151">
        <v>18381.080000000002</v>
      </c>
      <c r="F48" s="151">
        <v>19430.16</v>
      </c>
      <c r="G48" s="151"/>
      <c r="H48" s="151">
        <v>6032.01</v>
      </c>
      <c r="I48" s="151">
        <v>6032.01</v>
      </c>
      <c r="J48" s="129">
        <f t="shared" si="3"/>
        <v>100</v>
      </c>
      <c r="K48" s="129">
        <f t="shared" si="2"/>
        <v>32.81640687054297</v>
      </c>
    </row>
    <row r="49" spans="1:11" x14ac:dyDescent="0.3">
      <c r="A49" s="87"/>
      <c r="B49" s="86"/>
      <c r="C49" s="160">
        <v>3111</v>
      </c>
      <c r="D49" s="67"/>
      <c r="E49" s="119">
        <v>14906.5</v>
      </c>
      <c r="F49" s="119"/>
      <c r="G49" s="151"/>
      <c r="H49" s="151"/>
      <c r="I49" s="119">
        <v>5276.37</v>
      </c>
      <c r="J49" s="129"/>
      <c r="K49" s="129">
        <f t="shared" si="2"/>
        <v>35.396437795592526</v>
      </c>
    </row>
    <row r="50" spans="1:11" x14ac:dyDescent="0.3">
      <c r="A50" s="87"/>
      <c r="B50" s="86"/>
      <c r="C50" s="160">
        <v>3121</v>
      </c>
      <c r="D50" s="67"/>
      <c r="E50" s="119">
        <v>800</v>
      </c>
      <c r="F50" s="119"/>
      <c r="G50" s="151"/>
      <c r="H50" s="151"/>
      <c r="I50" s="119">
        <v>100</v>
      </c>
      <c r="J50" s="129"/>
      <c r="K50" s="129">
        <f t="shared" si="2"/>
        <v>12.5</v>
      </c>
    </row>
    <row r="51" spans="1:11" x14ac:dyDescent="0.3">
      <c r="A51" s="87"/>
      <c r="B51" s="86"/>
      <c r="C51" s="160">
        <v>3132</v>
      </c>
      <c r="D51" s="67"/>
      <c r="E51" s="119">
        <v>2674.58</v>
      </c>
      <c r="F51" s="119"/>
      <c r="G51" s="151"/>
      <c r="H51" s="151"/>
      <c r="I51" s="119">
        <v>655.64</v>
      </c>
      <c r="J51" s="129"/>
      <c r="K51" s="129">
        <f t="shared" si="2"/>
        <v>24.513755430759222</v>
      </c>
    </row>
    <row r="52" spans="1:11" x14ac:dyDescent="0.3">
      <c r="A52" s="87"/>
      <c r="B52" s="86">
        <v>32</v>
      </c>
      <c r="C52" s="160"/>
      <c r="D52" s="67"/>
      <c r="E52" s="121">
        <v>2325.41</v>
      </c>
      <c r="F52" s="119"/>
      <c r="G52" s="151"/>
      <c r="H52" s="151">
        <v>2500</v>
      </c>
      <c r="I52" s="151">
        <v>2036.5</v>
      </c>
      <c r="J52" s="129">
        <f>I52/H52*100</f>
        <v>81.459999999999994</v>
      </c>
      <c r="K52" s="129">
        <f t="shared" si="2"/>
        <v>87.575954347835435</v>
      </c>
    </row>
    <row r="53" spans="1:11" x14ac:dyDescent="0.3">
      <c r="A53" s="87"/>
      <c r="B53" s="86"/>
      <c r="C53" s="160">
        <v>3211</v>
      </c>
      <c r="D53" s="67"/>
      <c r="E53" s="119">
        <v>2265.41</v>
      </c>
      <c r="F53" s="119"/>
      <c r="G53" s="164"/>
      <c r="H53" s="164"/>
      <c r="I53" s="119">
        <v>2036.5</v>
      </c>
      <c r="J53" s="129"/>
      <c r="K53" s="129">
        <f t="shared" si="2"/>
        <v>89.895427317792368</v>
      </c>
    </row>
    <row r="54" spans="1:11" x14ac:dyDescent="0.3">
      <c r="A54" s="87"/>
      <c r="B54" s="86"/>
      <c r="C54" s="160">
        <v>3213</v>
      </c>
      <c r="D54" s="67"/>
      <c r="E54" s="119">
        <v>60</v>
      </c>
      <c r="F54" s="119"/>
      <c r="G54" s="164"/>
      <c r="H54" s="164"/>
      <c r="I54" s="119"/>
      <c r="J54" s="129"/>
      <c r="K54" s="129"/>
    </row>
    <row r="55" spans="1:11" x14ac:dyDescent="0.3">
      <c r="A55" s="202">
        <v>57</v>
      </c>
      <c r="B55" s="203"/>
      <c r="C55" s="204"/>
      <c r="D55" s="67" t="s">
        <v>66</v>
      </c>
      <c r="E55" s="119"/>
      <c r="F55" s="119"/>
      <c r="G55" s="119"/>
      <c r="H55" s="119"/>
      <c r="I55" s="119"/>
      <c r="J55" s="129"/>
      <c r="K55" s="129"/>
    </row>
    <row r="56" spans="1:11" x14ac:dyDescent="0.3">
      <c r="A56" s="81">
        <v>3</v>
      </c>
      <c r="B56" s="82"/>
      <c r="C56" s="83"/>
      <c r="D56" s="67" t="s">
        <v>7</v>
      </c>
      <c r="E56" s="119"/>
      <c r="F56" s="119"/>
      <c r="G56" s="119"/>
      <c r="H56" s="119"/>
      <c r="I56" s="170"/>
      <c r="J56" s="129"/>
      <c r="K56" s="129"/>
    </row>
    <row r="57" spans="1:11" ht="26.4" x14ac:dyDescent="0.3">
      <c r="A57" s="89"/>
      <c r="B57" s="86">
        <v>31</v>
      </c>
      <c r="C57" s="90"/>
      <c r="D57" s="67" t="s">
        <v>88</v>
      </c>
      <c r="E57" s="151">
        <v>2264063.46</v>
      </c>
      <c r="F57" s="151">
        <v>2590047.9300000002</v>
      </c>
      <c r="G57" s="151"/>
      <c r="H57" s="151">
        <v>2832657.28</v>
      </c>
      <c r="I57" s="151">
        <f>SUM(I58:I62)</f>
        <v>2909271.1399999997</v>
      </c>
      <c r="J57" s="129">
        <f>I57/H57*100</f>
        <v>102.70466394014315</v>
      </c>
      <c r="K57" s="129">
        <f t="shared" si="2"/>
        <v>128.49777364456028</v>
      </c>
    </row>
    <row r="58" spans="1:11" x14ac:dyDescent="0.3">
      <c r="A58" s="89"/>
      <c r="B58" s="86"/>
      <c r="C58" s="90">
        <v>3111</v>
      </c>
      <c r="D58" s="67"/>
      <c r="E58" s="119">
        <v>1146.3800000000001</v>
      </c>
      <c r="F58" s="151"/>
      <c r="G58" s="151"/>
      <c r="H58" s="151"/>
      <c r="I58" s="119"/>
      <c r="J58" s="129"/>
      <c r="K58" s="129">
        <f t="shared" si="2"/>
        <v>0</v>
      </c>
    </row>
    <row r="59" spans="1:11" x14ac:dyDescent="0.3">
      <c r="A59" s="89"/>
      <c r="B59" s="86"/>
      <c r="C59" s="90">
        <v>3111</v>
      </c>
      <c r="D59" s="67"/>
      <c r="E59" s="119">
        <v>1868688.07</v>
      </c>
      <c r="F59" s="151"/>
      <c r="G59" s="151"/>
      <c r="H59" s="151"/>
      <c r="I59" s="119">
        <v>2416876.75</v>
      </c>
      <c r="J59" s="129"/>
      <c r="K59" s="129"/>
    </row>
    <row r="60" spans="1:11" x14ac:dyDescent="0.3">
      <c r="A60" s="89"/>
      <c r="B60" s="86"/>
      <c r="C60" s="90">
        <v>3121</v>
      </c>
      <c r="D60" s="67"/>
      <c r="E60" s="119">
        <v>85700.31</v>
      </c>
      <c r="F60" s="151"/>
      <c r="G60" s="151"/>
      <c r="H60" s="151"/>
      <c r="I60" s="119">
        <v>93640.4</v>
      </c>
      <c r="J60" s="129"/>
      <c r="K60" s="129">
        <f t="shared" si="2"/>
        <v>109.26494898326504</v>
      </c>
    </row>
    <row r="61" spans="1:11" x14ac:dyDescent="0.3">
      <c r="A61" s="89"/>
      <c r="B61" s="86"/>
      <c r="C61" s="90">
        <v>3132</v>
      </c>
      <c r="D61" s="67"/>
      <c r="E61" s="119">
        <v>308333.57</v>
      </c>
      <c r="F61" s="151"/>
      <c r="G61" s="151"/>
      <c r="H61" s="151"/>
      <c r="I61" s="119">
        <v>398753.99</v>
      </c>
      <c r="J61" s="129"/>
      <c r="K61" s="129"/>
    </row>
    <row r="62" spans="1:11" x14ac:dyDescent="0.3">
      <c r="A62" s="89"/>
      <c r="B62" s="86"/>
      <c r="C62" s="90">
        <v>3132</v>
      </c>
      <c r="D62" s="67"/>
      <c r="E62" s="119">
        <v>195.13</v>
      </c>
      <c r="F62" s="151"/>
      <c r="G62" s="151"/>
      <c r="H62" s="151"/>
      <c r="I62" s="151"/>
      <c r="J62" s="129"/>
      <c r="K62" s="129">
        <f t="shared" si="2"/>
        <v>0</v>
      </c>
    </row>
    <row r="63" spans="1:11" x14ac:dyDescent="0.3">
      <c r="A63" s="89"/>
      <c r="B63" s="86">
        <v>32</v>
      </c>
      <c r="C63" s="90"/>
      <c r="D63" s="67" t="s">
        <v>89</v>
      </c>
      <c r="E63" s="121">
        <v>47156.13</v>
      </c>
      <c r="F63" s="151">
        <v>55459.72</v>
      </c>
      <c r="G63" s="151"/>
      <c r="H63" s="151">
        <v>53596.37</v>
      </c>
      <c r="I63" s="121">
        <f>SUM(I64:I67)</f>
        <v>53858</v>
      </c>
      <c r="J63" s="129">
        <f>I63/H63*100</f>
        <v>100.48814873096816</v>
      </c>
      <c r="K63" s="129">
        <f t="shared" si="2"/>
        <v>114.21208653042562</v>
      </c>
    </row>
    <row r="64" spans="1:11" x14ac:dyDescent="0.3">
      <c r="A64" s="89"/>
      <c r="B64" s="86"/>
      <c r="C64" s="90">
        <v>3296</v>
      </c>
      <c r="D64" s="67"/>
      <c r="E64" s="119">
        <v>917.64</v>
      </c>
      <c r="F64" s="119"/>
      <c r="G64" s="119"/>
      <c r="H64" s="119"/>
      <c r="I64" s="119"/>
      <c r="J64" s="129"/>
      <c r="K64" s="129"/>
    </row>
    <row r="65" spans="1:11" x14ac:dyDescent="0.3">
      <c r="A65" s="89"/>
      <c r="B65" s="86"/>
      <c r="C65" s="90">
        <v>3212</v>
      </c>
      <c r="D65" s="67"/>
      <c r="E65" s="119">
        <v>38772.28</v>
      </c>
      <c r="F65" s="119"/>
      <c r="G65" s="119"/>
      <c r="H65" s="119"/>
      <c r="I65" s="119">
        <v>39389.47</v>
      </c>
      <c r="J65" s="129"/>
      <c r="K65" s="129">
        <f t="shared" si="2"/>
        <v>101.59183313439395</v>
      </c>
    </row>
    <row r="66" spans="1:11" x14ac:dyDescent="0.3">
      <c r="A66" s="89"/>
      <c r="B66" s="86"/>
      <c r="C66" s="90">
        <v>3237</v>
      </c>
      <c r="D66" s="67"/>
      <c r="E66" s="119">
        <v>2472.9299999999998</v>
      </c>
      <c r="F66" s="119"/>
      <c r="G66" s="119"/>
      <c r="H66" s="119"/>
      <c r="I66" s="119">
        <v>3069.18</v>
      </c>
      <c r="J66" s="129"/>
      <c r="K66" s="129">
        <f t="shared" si="2"/>
        <v>124.11107471703606</v>
      </c>
    </row>
    <row r="67" spans="1:11" x14ac:dyDescent="0.3">
      <c r="A67" s="89"/>
      <c r="B67" s="86"/>
      <c r="C67" s="90">
        <v>3295</v>
      </c>
      <c r="D67" s="67"/>
      <c r="E67" s="119">
        <v>4993.28</v>
      </c>
      <c r="F67" s="119"/>
      <c r="G67" s="119"/>
      <c r="H67" s="119"/>
      <c r="I67" s="119">
        <v>11399.35</v>
      </c>
      <c r="J67" s="129"/>
      <c r="K67" s="129">
        <f t="shared" si="2"/>
        <v>228.29382690335814</v>
      </c>
    </row>
    <row r="68" spans="1:11" x14ac:dyDescent="0.3">
      <c r="A68" s="89"/>
      <c r="B68" s="86">
        <v>34</v>
      </c>
      <c r="C68" s="90"/>
      <c r="D68" s="67" t="s">
        <v>117</v>
      </c>
      <c r="E68" s="121">
        <v>364.14</v>
      </c>
      <c r="F68" s="119"/>
      <c r="G68" s="151"/>
      <c r="H68" s="151"/>
      <c r="I68" s="119"/>
      <c r="J68" s="129"/>
      <c r="K68" s="129"/>
    </row>
    <row r="69" spans="1:11" x14ac:dyDescent="0.3">
      <c r="A69" s="89"/>
      <c r="B69" s="86"/>
      <c r="C69" s="90">
        <v>3433</v>
      </c>
      <c r="D69" s="67"/>
      <c r="E69" s="119">
        <v>364.14</v>
      </c>
      <c r="F69" s="119"/>
      <c r="G69" s="119"/>
      <c r="H69" s="119"/>
      <c r="I69" s="119"/>
      <c r="J69" s="129"/>
      <c r="K69" s="129"/>
    </row>
    <row r="70" spans="1:11" x14ac:dyDescent="0.3">
      <c r="A70" s="78">
        <v>6103</v>
      </c>
      <c r="B70" s="91"/>
      <c r="C70" s="90"/>
      <c r="D70" s="67" t="s">
        <v>67</v>
      </c>
      <c r="E70" s="119"/>
      <c r="F70" s="119"/>
      <c r="G70" s="119"/>
      <c r="H70" s="119"/>
      <c r="I70" s="119"/>
      <c r="J70" s="129"/>
      <c r="K70" s="129"/>
    </row>
    <row r="71" spans="1:11" ht="26.4" x14ac:dyDescent="0.3">
      <c r="A71" s="92"/>
      <c r="B71" s="86">
        <v>31</v>
      </c>
      <c r="C71" s="90"/>
      <c r="D71" s="67" t="s">
        <v>88</v>
      </c>
      <c r="E71" s="119"/>
      <c r="F71" s="119"/>
      <c r="G71" s="119"/>
      <c r="H71" s="119"/>
      <c r="I71" s="119"/>
      <c r="J71" s="129"/>
      <c r="K71" s="129"/>
    </row>
    <row r="72" spans="1:11" ht="39.6" x14ac:dyDescent="0.3">
      <c r="A72" s="199" t="s">
        <v>90</v>
      </c>
      <c r="B72" s="200"/>
      <c r="C72" s="201"/>
      <c r="D72" s="66" t="s">
        <v>91</v>
      </c>
      <c r="E72" s="119"/>
      <c r="F72" s="119"/>
      <c r="G72" s="119"/>
      <c r="H72" s="119"/>
      <c r="I72" s="119"/>
      <c r="J72" s="129"/>
      <c r="K72" s="129"/>
    </row>
    <row r="73" spans="1:11" x14ac:dyDescent="0.3">
      <c r="A73" s="78">
        <v>31</v>
      </c>
      <c r="B73" s="91"/>
      <c r="C73" s="93"/>
      <c r="D73" s="67" t="s">
        <v>68</v>
      </c>
      <c r="E73" s="119"/>
      <c r="F73" s="119"/>
      <c r="G73" s="119"/>
      <c r="H73" s="119"/>
      <c r="I73" s="119"/>
      <c r="J73" s="129"/>
      <c r="K73" s="129"/>
    </row>
    <row r="74" spans="1:11" x14ac:dyDescent="0.3">
      <c r="A74" s="94">
        <v>3</v>
      </c>
      <c r="B74" s="91"/>
      <c r="C74" s="93"/>
      <c r="D74" s="67" t="s">
        <v>7</v>
      </c>
      <c r="E74" s="119"/>
      <c r="F74" s="119"/>
      <c r="G74" s="119"/>
      <c r="H74" s="119"/>
      <c r="I74" s="119"/>
      <c r="J74" s="129"/>
      <c r="K74" s="129"/>
    </row>
    <row r="75" spans="1:11" x14ac:dyDescent="0.3">
      <c r="A75" s="78"/>
      <c r="B75" s="82">
        <v>32</v>
      </c>
      <c r="C75" s="83"/>
      <c r="D75" s="67" t="s">
        <v>89</v>
      </c>
      <c r="E75" s="151">
        <f>SUM(E76:E81)</f>
        <v>0.02</v>
      </c>
      <c r="F75" s="151">
        <v>332.51</v>
      </c>
      <c r="G75" s="151"/>
      <c r="H75" s="151"/>
      <c r="I75" s="151"/>
      <c r="J75" s="129"/>
      <c r="K75" s="129">
        <f t="shared" si="2"/>
        <v>0</v>
      </c>
    </row>
    <row r="76" spans="1:11" x14ac:dyDescent="0.3">
      <c r="A76" s="78"/>
      <c r="B76" s="82"/>
      <c r="C76" s="83">
        <v>3223</v>
      </c>
      <c r="D76" s="67"/>
      <c r="E76" s="119">
        <v>0.02</v>
      </c>
      <c r="F76" s="151"/>
      <c r="G76" s="151"/>
      <c r="H76" s="151"/>
      <c r="I76" s="151"/>
      <c r="J76" s="129"/>
      <c r="K76" s="129">
        <f t="shared" si="2"/>
        <v>0</v>
      </c>
    </row>
    <row r="77" spans="1:11" x14ac:dyDescent="0.3">
      <c r="A77" s="165"/>
      <c r="B77" s="82"/>
      <c r="C77" s="83">
        <v>3221</v>
      </c>
      <c r="D77" s="67"/>
      <c r="E77" s="119"/>
      <c r="F77" s="151"/>
      <c r="G77" s="151"/>
      <c r="H77" s="151"/>
      <c r="I77" s="151"/>
      <c r="J77" s="129"/>
      <c r="K77" s="129"/>
    </row>
    <row r="78" spans="1:11" x14ac:dyDescent="0.3">
      <c r="A78" s="165"/>
      <c r="B78" s="82"/>
      <c r="C78" s="83">
        <v>3238</v>
      </c>
      <c r="D78" s="67"/>
      <c r="E78" s="119"/>
      <c r="F78" s="151"/>
      <c r="G78" s="151"/>
      <c r="H78" s="151"/>
      <c r="I78" s="151"/>
      <c r="J78" s="129"/>
      <c r="K78" s="129"/>
    </row>
    <row r="79" spans="1:11" x14ac:dyDescent="0.3">
      <c r="A79" s="165"/>
      <c r="B79" s="82"/>
      <c r="C79" s="83">
        <v>3239</v>
      </c>
      <c r="D79" s="67"/>
      <c r="E79" s="119"/>
      <c r="F79" s="151"/>
      <c r="G79" s="151"/>
      <c r="H79" s="151"/>
      <c r="I79" s="151"/>
      <c r="J79" s="129"/>
      <c r="K79" s="129"/>
    </row>
    <row r="80" spans="1:11" x14ac:dyDescent="0.3">
      <c r="A80" s="165"/>
      <c r="B80" s="82"/>
      <c r="C80" s="83">
        <v>3293</v>
      </c>
      <c r="D80" s="67"/>
      <c r="E80" s="119"/>
      <c r="F80" s="151"/>
      <c r="G80" s="151"/>
      <c r="H80" s="151"/>
      <c r="I80" s="151"/>
      <c r="J80" s="129"/>
      <c r="K80" s="129"/>
    </row>
    <row r="81" spans="1:11" x14ac:dyDescent="0.3">
      <c r="A81" s="165"/>
      <c r="B81" s="82"/>
      <c r="C81" s="83">
        <v>3299</v>
      </c>
      <c r="D81" s="67"/>
      <c r="E81" s="119"/>
      <c r="F81" s="151"/>
      <c r="G81" s="151"/>
      <c r="H81" s="151"/>
      <c r="I81" s="151"/>
      <c r="J81" s="129"/>
      <c r="K81" s="129"/>
    </row>
    <row r="82" spans="1:11" x14ac:dyDescent="0.3">
      <c r="A82" s="165"/>
      <c r="B82" s="82">
        <v>34</v>
      </c>
      <c r="C82" s="83"/>
      <c r="D82" s="67"/>
      <c r="E82" s="119"/>
      <c r="F82" s="151"/>
      <c r="G82" s="151"/>
      <c r="H82" s="151"/>
      <c r="I82" s="151"/>
      <c r="J82" s="129"/>
      <c r="K82" s="129"/>
    </row>
    <row r="83" spans="1:11" x14ac:dyDescent="0.3">
      <c r="A83" s="165"/>
      <c r="B83" s="82"/>
      <c r="C83" s="83">
        <v>3433</v>
      </c>
      <c r="D83" s="67"/>
      <c r="E83" s="119"/>
      <c r="F83" s="151"/>
      <c r="G83" s="151"/>
      <c r="H83" s="151"/>
      <c r="I83" s="151"/>
      <c r="J83" s="129"/>
      <c r="K83" s="129"/>
    </row>
    <row r="84" spans="1:11" ht="52.8" x14ac:dyDescent="0.3">
      <c r="A84" s="78"/>
      <c r="B84" s="82">
        <v>37</v>
      </c>
      <c r="C84" s="83"/>
      <c r="D84" s="67" t="s">
        <v>92</v>
      </c>
      <c r="E84" s="151"/>
      <c r="F84" s="151"/>
      <c r="G84" s="151"/>
      <c r="H84" s="151"/>
      <c r="I84" s="151"/>
      <c r="J84" s="129"/>
      <c r="K84" s="129"/>
    </row>
    <row r="85" spans="1:11" ht="26.4" x14ac:dyDescent="0.3">
      <c r="A85" s="78">
        <v>41</v>
      </c>
      <c r="B85" s="91"/>
      <c r="C85" s="93"/>
      <c r="D85" s="67" t="s">
        <v>69</v>
      </c>
      <c r="E85" s="151"/>
      <c r="F85" s="151"/>
      <c r="G85" s="151"/>
      <c r="H85" s="151"/>
      <c r="I85" s="151"/>
      <c r="J85" s="129"/>
      <c r="K85" s="129"/>
    </row>
    <row r="86" spans="1:11" x14ac:dyDescent="0.3">
      <c r="A86" s="94">
        <v>3</v>
      </c>
      <c r="B86" s="91"/>
      <c r="C86" s="93"/>
      <c r="D86" s="67" t="s">
        <v>7</v>
      </c>
      <c r="E86" s="151"/>
      <c r="F86" s="151"/>
      <c r="G86" s="151"/>
      <c r="H86" s="151"/>
      <c r="I86" s="156"/>
      <c r="J86" s="129"/>
      <c r="K86" s="129"/>
    </row>
    <row r="87" spans="1:11" x14ac:dyDescent="0.3">
      <c r="A87" s="78"/>
      <c r="B87" s="86">
        <v>322</v>
      </c>
      <c r="C87" s="93"/>
      <c r="D87" s="67" t="s">
        <v>18</v>
      </c>
      <c r="E87" s="151">
        <v>26956.47</v>
      </c>
      <c r="F87" s="151">
        <v>38498.839999999997</v>
      </c>
      <c r="G87" s="151"/>
      <c r="H87" s="151">
        <v>39146.89</v>
      </c>
      <c r="I87" s="151">
        <v>33568.870000000003</v>
      </c>
      <c r="J87" s="129">
        <f>I87/H87*100</f>
        <v>85.751051999277607</v>
      </c>
      <c r="K87" s="129">
        <f t="shared" ref="K87:K122" si="4">I87/E87*100</f>
        <v>124.52991804935884</v>
      </c>
    </row>
    <row r="88" spans="1:11" x14ac:dyDescent="0.3">
      <c r="A88" s="78"/>
      <c r="B88" s="86"/>
      <c r="C88" s="83">
        <v>3221</v>
      </c>
      <c r="D88" s="67"/>
      <c r="E88" s="119">
        <v>5728.82</v>
      </c>
      <c r="F88" s="151"/>
      <c r="G88" s="151"/>
      <c r="H88" s="151"/>
      <c r="I88" s="119">
        <v>6417.69</v>
      </c>
      <c r="J88" s="129"/>
      <c r="K88" s="129">
        <f t="shared" si="4"/>
        <v>112.02464032732745</v>
      </c>
    </row>
    <row r="89" spans="1:11" x14ac:dyDescent="0.3">
      <c r="A89" s="78"/>
      <c r="B89" s="86"/>
      <c r="C89" s="83">
        <v>3222</v>
      </c>
      <c r="D89" s="67"/>
      <c r="E89" s="119">
        <v>5709.39</v>
      </c>
      <c r="F89" s="151"/>
      <c r="G89" s="151"/>
      <c r="H89" s="151"/>
      <c r="I89" s="119">
        <v>13295.59</v>
      </c>
      <c r="J89" s="129"/>
      <c r="K89" s="129">
        <f t="shared" si="4"/>
        <v>232.87233837590352</v>
      </c>
    </row>
    <row r="90" spans="1:11" x14ac:dyDescent="0.3">
      <c r="A90" s="78"/>
      <c r="B90" s="86"/>
      <c r="C90" s="83">
        <v>3223</v>
      </c>
      <c r="D90" s="67"/>
      <c r="E90" s="119">
        <v>526.53</v>
      </c>
      <c r="F90" s="151"/>
      <c r="G90" s="151"/>
      <c r="H90" s="151"/>
      <c r="I90" s="119">
        <v>1911.81</v>
      </c>
      <c r="J90" s="129"/>
      <c r="K90" s="129">
        <f t="shared" si="4"/>
        <v>363.0961198792092</v>
      </c>
    </row>
    <row r="91" spans="1:11" x14ac:dyDescent="0.3">
      <c r="A91" s="78"/>
      <c r="B91" s="86"/>
      <c r="C91" s="83">
        <v>3224</v>
      </c>
      <c r="D91" s="67"/>
      <c r="E91" s="119">
        <v>176.26</v>
      </c>
      <c r="F91" s="151"/>
      <c r="G91" s="151"/>
      <c r="H91" s="151"/>
      <c r="I91" s="119">
        <v>416.77</v>
      </c>
      <c r="J91" s="129"/>
      <c r="K91" s="129">
        <f t="shared" si="4"/>
        <v>236.4518325201407</v>
      </c>
    </row>
    <row r="92" spans="1:11" x14ac:dyDescent="0.3">
      <c r="A92" s="78"/>
      <c r="B92" s="86"/>
      <c r="C92" s="83">
        <v>3225</v>
      </c>
      <c r="D92" s="67"/>
      <c r="E92" s="119">
        <v>43.83</v>
      </c>
      <c r="F92" s="151"/>
      <c r="G92" s="151"/>
      <c r="H92" s="151"/>
      <c r="I92" s="119"/>
      <c r="J92" s="129"/>
      <c r="K92" s="129">
        <f t="shared" si="4"/>
        <v>0</v>
      </c>
    </row>
    <row r="93" spans="1:11" x14ac:dyDescent="0.3">
      <c r="A93" s="78"/>
      <c r="B93" s="86"/>
      <c r="C93" s="83">
        <v>3227</v>
      </c>
      <c r="D93" s="67"/>
      <c r="E93" s="119">
        <v>234.04</v>
      </c>
      <c r="F93" s="151"/>
      <c r="G93" s="151"/>
      <c r="H93" s="151"/>
      <c r="I93" s="119">
        <v>365.63</v>
      </c>
      <c r="J93" s="129"/>
      <c r="K93" s="129">
        <f t="shared" si="4"/>
        <v>156.22543155016237</v>
      </c>
    </row>
    <row r="94" spans="1:11" x14ac:dyDescent="0.3">
      <c r="A94" s="78"/>
      <c r="B94" s="86"/>
      <c r="C94" s="83">
        <v>3231</v>
      </c>
      <c r="D94" s="67"/>
      <c r="E94" s="119">
        <v>56.61</v>
      </c>
      <c r="F94" s="151"/>
      <c r="G94" s="151"/>
      <c r="H94" s="151"/>
      <c r="I94" s="119">
        <v>507</v>
      </c>
      <c r="J94" s="129"/>
      <c r="K94" s="129">
        <f t="shared" si="4"/>
        <v>895.60148383677802</v>
      </c>
    </row>
    <row r="95" spans="1:11" x14ac:dyDescent="0.3">
      <c r="A95" s="78"/>
      <c r="B95" s="86"/>
      <c r="C95" s="83">
        <v>3232</v>
      </c>
      <c r="D95" s="67"/>
      <c r="E95" s="119">
        <v>225</v>
      </c>
      <c r="F95" s="151"/>
      <c r="G95" s="151"/>
      <c r="H95" s="151"/>
      <c r="I95" s="119"/>
      <c r="J95" s="129"/>
      <c r="K95" s="129"/>
    </row>
    <row r="96" spans="1:11" x14ac:dyDescent="0.3">
      <c r="A96" s="78"/>
      <c r="B96" s="86"/>
      <c r="C96" s="83">
        <v>3234</v>
      </c>
      <c r="D96" s="67"/>
      <c r="E96" s="119">
        <v>348.44</v>
      </c>
      <c r="F96" s="151"/>
      <c r="G96" s="151"/>
      <c r="H96" s="151"/>
      <c r="I96" s="119">
        <v>1576.34</v>
      </c>
      <c r="J96" s="129"/>
      <c r="K96" s="129"/>
    </row>
    <row r="97" spans="1:11" x14ac:dyDescent="0.3">
      <c r="A97" s="78"/>
      <c r="B97" s="86"/>
      <c r="C97" s="83">
        <v>3236</v>
      </c>
      <c r="D97" s="67"/>
      <c r="E97" s="119">
        <v>225.54</v>
      </c>
      <c r="F97" s="151"/>
      <c r="G97" s="151"/>
      <c r="H97" s="151"/>
      <c r="I97" s="119">
        <v>21.9</v>
      </c>
      <c r="J97" s="129"/>
      <c r="K97" s="129">
        <f t="shared" si="4"/>
        <v>9.7100292631018874</v>
      </c>
    </row>
    <row r="98" spans="1:11" x14ac:dyDescent="0.3">
      <c r="A98" s="78"/>
      <c r="B98" s="86"/>
      <c r="C98" s="83">
        <v>3238</v>
      </c>
      <c r="D98" s="67"/>
      <c r="E98" s="119">
        <v>263.99</v>
      </c>
      <c r="F98" s="151"/>
      <c r="G98" s="151"/>
      <c r="H98" s="151"/>
      <c r="I98" s="119">
        <v>1322.78</v>
      </c>
      <c r="J98" s="129"/>
      <c r="K98" s="129">
        <f t="shared" si="4"/>
        <v>501.07201030342054</v>
      </c>
    </row>
    <row r="99" spans="1:11" x14ac:dyDescent="0.3">
      <c r="A99" s="78"/>
      <c r="B99" s="86"/>
      <c r="C99" s="83">
        <v>3239</v>
      </c>
      <c r="D99" s="67"/>
      <c r="E99" s="119">
        <v>640.87</v>
      </c>
      <c r="F99" s="151"/>
      <c r="G99" s="151"/>
      <c r="H99" s="151"/>
      <c r="I99" s="119">
        <v>2896.09</v>
      </c>
      <c r="J99" s="129"/>
      <c r="K99" s="129"/>
    </row>
    <row r="100" spans="1:11" x14ac:dyDescent="0.3">
      <c r="A100" s="78"/>
      <c r="B100" s="86"/>
      <c r="C100" s="83">
        <v>3293</v>
      </c>
      <c r="D100" s="67"/>
      <c r="E100" s="119">
        <v>3432.65</v>
      </c>
      <c r="F100" s="151"/>
      <c r="G100" s="151"/>
      <c r="H100" s="151"/>
      <c r="I100" s="119"/>
      <c r="J100" s="129"/>
      <c r="K100" s="129">
        <f t="shared" si="4"/>
        <v>0</v>
      </c>
    </row>
    <row r="101" spans="1:11" x14ac:dyDescent="0.3">
      <c r="A101" s="78"/>
      <c r="B101" s="86"/>
      <c r="C101" s="83">
        <v>3299</v>
      </c>
      <c r="D101" s="67"/>
      <c r="E101" s="119">
        <v>5522.8</v>
      </c>
      <c r="F101" s="151"/>
      <c r="G101" s="151"/>
      <c r="H101" s="151"/>
      <c r="I101" s="119">
        <v>4837.2700000000004</v>
      </c>
      <c r="J101" s="129"/>
      <c r="K101" s="129">
        <f t="shared" si="4"/>
        <v>87.587274570869852</v>
      </c>
    </row>
    <row r="102" spans="1:11" x14ac:dyDescent="0.3">
      <c r="A102" s="78"/>
      <c r="B102" s="86"/>
      <c r="C102" s="83">
        <v>3238</v>
      </c>
      <c r="D102" s="68"/>
      <c r="E102" s="119">
        <v>1021.7</v>
      </c>
      <c r="F102" s="119"/>
      <c r="G102" s="119"/>
      <c r="H102" s="119"/>
      <c r="I102" s="119"/>
      <c r="J102" s="129"/>
      <c r="K102" s="129"/>
    </row>
    <row r="103" spans="1:11" x14ac:dyDescent="0.3">
      <c r="A103" s="78"/>
      <c r="B103" s="86"/>
      <c r="C103" s="83">
        <v>3299</v>
      </c>
      <c r="D103" s="68"/>
      <c r="E103" s="119">
        <v>2800</v>
      </c>
      <c r="F103" s="119"/>
      <c r="G103" s="119"/>
      <c r="H103" s="119"/>
      <c r="I103" s="119"/>
      <c r="J103" s="129"/>
      <c r="K103" s="129"/>
    </row>
    <row r="104" spans="1:11" x14ac:dyDescent="0.3">
      <c r="A104" s="78"/>
      <c r="B104" s="86">
        <v>34</v>
      </c>
      <c r="C104" s="83"/>
      <c r="D104" s="68"/>
      <c r="E104" s="121">
        <f>SUM(E105)</f>
        <v>0.68</v>
      </c>
      <c r="F104" s="119"/>
      <c r="G104" s="151"/>
      <c r="H104" s="151"/>
      <c r="I104" s="121">
        <v>41.99</v>
      </c>
      <c r="J104" s="129" t="e">
        <f t="shared" ref="J104:J138" si="5">I104/H104*100</f>
        <v>#DIV/0!</v>
      </c>
      <c r="K104" s="129"/>
    </row>
    <row r="105" spans="1:11" x14ac:dyDescent="0.3">
      <c r="A105" s="78"/>
      <c r="B105" s="86"/>
      <c r="C105" s="83">
        <v>3433</v>
      </c>
      <c r="D105" s="68"/>
      <c r="E105" s="119">
        <v>0.68</v>
      </c>
      <c r="F105" s="119"/>
      <c r="G105" s="119"/>
      <c r="H105" s="119"/>
      <c r="I105" s="119">
        <v>41.99</v>
      </c>
      <c r="J105" s="129"/>
      <c r="K105" s="129"/>
    </row>
    <row r="106" spans="1:11" ht="52.8" x14ac:dyDescent="0.3">
      <c r="A106" s="78"/>
      <c r="B106" s="86">
        <v>37</v>
      </c>
      <c r="C106" s="83"/>
      <c r="D106" s="67" t="s">
        <v>92</v>
      </c>
      <c r="E106" s="151">
        <v>228.56</v>
      </c>
      <c r="F106" s="151">
        <v>60</v>
      </c>
      <c r="G106" s="151"/>
      <c r="H106" s="151"/>
      <c r="I106" s="151">
        <v>34.79</v>
      </c>
      <c r="J106" s="129"/>
      <c r="K106" s="129"/>
    </row>
    <row r="107" spans="1:11" x14ac:dyDescent="0.3">
      <c r="A107" s="78"/>
      <c r="B107" s="157"/>
      <c r="C107" s="83">
        <v>3722</v>
      </c>
      <c r="D107" s="68"/>
      <c r="E107" s="119">
        <v>228.56</v>
      </c>
      <c r="F107" s="119"/>
      <c r="G107" s="119"/>
      <c r="H107" s="119"/>
      <c r="I107" s="119">
        <v>34.79</v>
      </c>
      <c r="J107" s="129"/>
      <c r="K107" s="129"/>
    </row>
    <row r="108" spans="1:11" x14ac:dyDescent="0.3">
      <c r="A108" s="202">
        <v>57</v>
      </c>
      <c r="B108" s="203"/>
      <c r="C108" s="204"/>
      <c r="D108" s="67" t="s">
        <v>66</v>
      </c>
      <c r="E108" s="119"/>
      <c r="F108" s="119"/>
      <c r="G108" s="119"/>
      <c r="H108" s="119"/>
      <c r="I108" s="121"/>
      <c r="J108" s="129"/>
      <c r="K108" s="129"/>
    </row>
    <row r="109" spans="1:11" x14ac:dyDescent="0.3">
      <c r="A109" s="94">
        <v>3</v>
      </c>
      <c r="B109" s="79"/>
      <c r="C109" s="80"/>
      <c r="D109" s="67" t="s">
        <v>7</v>
      </c>
      <c r="E109" s="119"/>
      <c r="F109" s="119"/>
      <c r="G109" s="119"/>
      <c r="H109" s="119"/>
      <c r="I109" s="119"/>
      <c r="J109" s="129"/>
      <c r="K109" s="129"/>
    </row>
    <row r="110" spans="1:11" x14ac:dyDescent="0.3">
      <c r="A110" s="95"/>
      <c r="B110" s="96">
        <v>32</v>
      </c>
      <c r="C110" s="97"/>
      <c r="D110" s="67" t="s">
        <v>18</v>
      </c>
      <c r="E110" s="151">
        <v>200850.22</v>
      </c>
      <c r="F110" s="151">
        <v>232103.65</v>
      </c>
      <c r="G110" s="151"/>
      <c r="H110" s="151">
        <v>213325.72</v>
      </c>
      <c r="I110" s="151">
        <f>SUM(I111:I123)</f>
        <v>215640.22</v>
      </c>
      <c r="J110" s="129">
        <f t="shared" si="5"/>
        <v>101.08496059453122</v>
      </c>
      <c r="K110" s="129">
        <f>I110/E110*100</f>
        <v>107.36369619112192</v>
      </c>
    </row>
    <row r="111" spans="1:11" x14ac:dyDescent="0.3">
      <c r="A111" s="95"/>
      <c r="B111" s="96"/>
      <c r="C111" s="97">
        <v>3211</v>
      </c>
      <c r="D111" s="67" t="s">
        <v>137</v>
      </c>
      <c r="E111" s="151"/>
      <c r="F111" s="151"/>
      <c r="G111" s="151"/>
      <c r="H111" s="151"/>
      <c r="I111" s="164">
        <v>97.55</v>
      </c>
      <c r="J111" s="129"/>
      <c r="K111" s="129"/>
    </row>
    <row r="112" spans="1:11" x14ac:dyDescent="0.3">
      <c r="A112" s="95"/>
      <c r="B112" s="96"/>
      <c r="C112" s="97">
        <v>3222</v>
      </c>
      <c r="D112" s="67"/>
      <c r="E112" s="164">
        <v>196002.01</v>
      </c>
      <c r="F112" s="151"/>
      <c r="G112" s="151"/>
      <c r="H112" s="151"/>
      <c r="I112" s="164">
        <v>212066.98</v>
      </c>
      <c r="J112" s="129"/>
      <c r="K112" s="129"/>
    </row>
    <row r="113" spans="1:11" x14ac:dyDescent="0.3">
      <c r="A113" s="95"/>
      <c r="B113" s="96"/>
      <c r="C113" s="97">
        <v>3221</v>
      </c>
      <c r="D113" s="67" t="s">
        <v>137</v>
      </c>
      <c r="E113" s="119">
        <v>2258.71</v>
      </c>
      <c r="F113" s="151"/>
      <c r="G113" s="151"/>
      <c r="H113" s="151"/>
      <c r="I113" s="164">
        <v>245.1</v>
      </c>
      <c r="J113" s="129"/>
      <c r="K113" s="129">
        <f t="shared" si="4"/>
        <v>10.851326642198423</v>
      </c>
    </row>
    <row r="114" spans="1:11" x14ac:dyDescent="0.3">
      <c r="A114" s="95"/>
      <c r="B114" s="96"/>
      <c r="C114" s="97">
        <v>3222</v>
      </c>
      <c r="D114" s="67" t="s">
        <v>135</v>
      </c>
      <c r="E114" s="119">
        <v>214.1</v>
      </c>
      <c r="F114" s="151"/>
      <c r="G114" s="151"/>
      <c r="H114" s="151"/>
      <c r="I114" s="164">
        <v>276.22000000000003</v>
      </c>
      <c r="J114" s="129"/>
      <c r="K114" s="129">
        <f t="shared" si="4"/>
        <v>129.01447921531997</v>
      </c>
    </row>
    <row r="115" spans="1:11" x14ac:dyDescent="0.3">
      <c r="A115" s="95"/>
      <c r="B115" s="96"/>
      <c r="C115" s="97">
        <v>3291</v>
      </c>
      <c r="D115" s="67"/>
      <c r="E115" s="119">
        <v>538.74</v>
      </c>
      <c r="F115" s="151"/>
      <c r="G115" s="151"/>
      <c r="H115" s="151"/>
      <c r="I115" s="164"/>
      <c r="J115" s="129"/>
      <c r="K115" s="129"/>
    </row>
    <row r="116" spans="1:11" x14ac:dyDescent="0.3">
      <c r="A116" s="95"/>
      <c r="B116" s="96"/>
      <c r="C116" s="97">
        <v>3211</v>
      </c>
      <c r="D116" s="67"/>
      <c r="E116" s="119">
        <v>144</v>
      </c>
      <c r="F116" s="151"/>
      <c r="G116" s="151"/>
      <c r="H116" s="151"/>
      <c r="I116" s="164"/>
      <c r="J116" s="129"/>
      <c r="K116" s="129"/>
    </row>
    <row r="117" spans="1:11" x14ac:dyDescent="0.3">
      <c r="A117" s="95"/>
      <c r="B117" s="96"/>
      <c r="C117" s="97">
        <v>3213</v>
      </c>
      <c r="D117" s="67" t="s">
        <v>137</v>
      </c>
      <c r="E117" s="119">
        <v>65</v>
      </c>
      <c r="F117" s="151"/>
      <c r="G117" s="151"/>
      <c r="H117" s="151"/>
      <c r="I117" s="164">
        <v>85</v>
      </c>
      <c r="J117" s="129"/>
      <c r="K117" s="129"/>
    </row>
    <row r="118" spans="1:11" x14ac:dyDescent="0.3">
      <c r="A118" s="95"/>
      <c r="B118" s="96"/>
      <c r="C118" s="97">
        <v>3221</v>
      </c>
      <c r="D118" s="67"/>
      <c r="E118" s="119">
        <v>43</v>
      </c>
      <c r="F118" s="151"/>
      <c r="G118" s="151"/>
      <c r="H118" s="151"/>
      <c r="I118" s="164">
        <v>2258.7800000000002</v>
      </c>
      <c r="J118" s="129"/>
      <c r="K118" s="129"/>
    </row>
    <row r="119" spans="1:11" x14ac:dyDescent="0.3">
      <c r="A119" s="95"/>
      <c r="B119" s="96"/>
      <c r="C119" s="97">
        <v>3299</v>
      </c>
      <c r="D119" s="67"/>
      <c r="E119" s="119">
        <v>8</v>
      </c>
      <c r="F119" s="151"/>
      <c r="G119" s="151"/>
      <c r="H119" s="151"/>
      <c r="I119" s="164"/>
      <c r="J119" s="129"/>
      <c r="K119" s="129"/>
    </row>
    <row r="120" spans="1:11" x14ac:dyDescent="0.3">
      <c r="A120" s="95"/>
      <c r="B120" s="96"/>
      <c r="C120" s="97">
        <v>3221</v>
      </c>
      <c r="D120" s="67"/>
      <c r="E120" s="119">
        <v>31.29</v>
      </c>
      <c r="F120" s="151"/>
      <c r="G120" s="151"/>
      <c r="H120" s="151"/>
      <c r="I120" s="164"/>
      <c r="J120" s="129"/>
      <c r="K120" s="129"/>
    </row>
    <row r="121" spans="1:11" x14ac:dyDescent="0.3">
      <c r="A121" s="95"/>
      <c r="B121" s="96"/>
      <c r="C121" s="97">
        <v>3231</v>
      </c>
      <c r="D121" s="67"/>
      <c r="E121" s="119">
        <v>1090.68</v>
      </c>
      <c r="F121" s="151"/>
      <c r="G121" s="151"/>
      <c r="H121" s="151"/>
      <c r="I121" s="164"/>
      <c r="J121" s="129"/>
      <c r="K121" s="129">
        <f t="shared" si="4"/>
        <v>0</v>
      </c>
    </row>
    <row r="122" spans="1:11" x14ac:dyDescent="0.3">
      <c r="A122" s="95"/>
      <c r="B122" s="96"/>
      <c r="C122" s="97">
        <v>3291</v>
      </c>
      <c r="D122" s="67" t="s">
        <v>135</v>
      </c>
      <c r="E122" s="119"/>
      <c r="F122" s="151"/>
      <c r="G122" s="151"/>
      <c r="H122" s="151"/>
      <c r="I122" s="167">
        <v>562.87</v>
      </c>
      <c r="J122" s="129"/>
      <c r="K122" s="129" t="e">
        <f t="shared" si="4"/>
        <v>#DIV/0!</v>
      </c>
    </row>
    <row r="123" spans="1:11" x14ac:dyDescent="0.3">
      <c r="A123" s="95"/>
      <c r="B123" s="96"/>
      <c r="C123" s="97">
        <v>3299</v>
      </c>
      <c r="D123" s="67" t="s">
        <v>157</v>
      </c>
      <c r="E123" s="119">
        <v>454.62</v>
      </c>
      <c r="F123" s="151"/>
      <c r="G123" s="151"/>
      <c r="H123" s="151"/>
      <c r="I123" s="167">
        <v>47.72</v>
      </c>
      <c r="J123" s="129"/>
      <c r="K123" s="129">
        <f>I123/E123*100</f>
        <v>10.496678544718666</v>
      </c>
    </row>
    <row r="124" spans="1:11" x14ac:dyDescent="0.3">
      <c r="A124" s="95"/>
      <c r="B124" s="96"/>
      <c r="C124" s="97"/>
      <c r="D124" s="67"/>
      <c r="E124" s="119"/>
      <c r="F124" s="151"/>
      <c r="G124" s="151"/>
      <c r="H124" s="151"/>
      <c r="I124" s="167"/>
      <c r="J124" s="129"/>
      <c r="K124" s="129"/>
    </row>
    <row r="125" spans="1:11" ht="52.8" x14ac:dyDescent="0.3">
      <c r="A125" s="98"/>
      <c r="B125" s="82">
        <v>37</v>
      </c>
      <c r="C125" s="90"/>
      <c r="D125" s="67" t="s">
        <v>92</v>
      </c>
      <c r="E125" s="151">
        <v>53149.63</v>
      </c>
      <c r="F125" s="151">
        <v>51300</v>
      </c>
      <c r="G125" s="151"/>
      <c r="H125" s="151">
        <v>62290.14</v>
      </c>
      <c r="I125" s="156">
        <f>SUM(I126:I127)</f>
        <v>62579.93</v>
      </c>
      <c r="J125" s="129">
        <f t="shared" si="5"/>
        <v>100.46522611764878</v>
      </c>
      <c r="K125" s="129">
        <f t="shared" ref="K125:K132" si="6">I125/E125*100</f>
        <v>117.74292690278372</v>
      </c>
    </row>
    <row r="126" spans="1:11" x14ac:dyDescent="0.3">
      <c r="A126" s="98"/>
      <c r="B126" s="82"/>
      <c r="C126" s="90">
        <v>3721</v>
      </c>
      <c r="D126" s="67"/>
      <c r="E126" s="119">
        <v>1405.66</v>
      </c>
      <c r="F126" s="119"/>
      <c r="G126" s="119"/>
      <c r="H126" s="119"/>
      <c r="I126" s="125">
        <v>2528.56</v>
      </c>
      <c r="J126" s="129"/>
      <c r="K126" s="129">
        <f t="shared" si="6"/>
        <v>179.88418251924361</v>
      </c>
    </row>
    <row r="127" spans="1:11" x14ac:dyDescent="0.3">
      <c r="A127" s="98"/>
      <c r="B127" s="82"/>
      <c r="C127" s="90">
        <v>3722</v>
      </c>
      <c r="D127" s="67"/>
      <c r="E127" s="119">
        <v>51743.97</v>
      </c>
      <c r="F127" s="119"/>
      <c r="G127" s="119"/>
      <c r="H127" s="119"/>
      <c r="I127" s="119">
        <v>60051.37</v>
      </c>
      <c r="J127" s="129"/>
      <c r="K127" s="129">
        <f t="shared" si="6"/>
        <v>116.054817595171</v>
      </c>
    </row>
    <row r="128" spans="1:11" x14ac:dyDescent="0.3">
      <c r="A128" s="98"/>
      <c r="B128" s="82">
        <v>4</v>
      </c>
      <c r="C128" s="90"/>
      <c r="D128" s="67"/>
      <c r="E128" s="119"/>
      <c r="F128" s="119"/>
      <c r="G128" s="119"/>
      <c r="H128" s="119"/>
      <c r="I128" s="119"/>
      <c r="J128" s="129"/>
      <c r="K128" s="129"/>
    </row>
    <row r="129" spans="1:11" x14ac:dyDescent="0.3">
      <c r="A129" s="98"/>
      <c r="B129" s="82"/>
      <c r="C129" s="90">
        <v>4221</v>
      </c>
      <c r="D129" s="67" t="s">
        <v>137</v>
      </c>
      <c r="E129" s="119"/>
      <c r="F129" s="119"/>
      <c r="G129" s="119"/>
      <c r="H129" s="119"/>
      <c r="I129" s="119"/>
      <c r="J129" s="129"/>
      <c r="K129" s="129"/>
    </row>
    <row r="130" spans="1:11" x14ac:dyDescent="0.3">
      <c r="A130" s="78">
        <v>6103</v>
      </c>
      <c r="B130" s="99"/>
      <c r="C130" s="97"/>
      <c r="D130" s="67" t="s">
        <v>67</v>
      </c>
      <c r="E130" s="119"/>
      <c r="F130" s="119"/>
      <c r="G130" s="119"/>
      <c r="H130" s="119"/>
      <c r="I130" s="119"/>
      <c r="J130" s="129"/>
      <c r="K130" s="129"/>
    </row>
    <row r="131" spans="1:11" x14ac:dyDescent="0.3">
      <c r="A131" s="94">
        <v>3</v>
      </c>
      <c r="B131" s="99"/>
      <c r="C131" s="97"/>
      <c r="D131" s="67" t="s">
        <v>7</v>
      </c>
      <c r="E131" s="119"/>
      <c r="F131" s="119"/>
      <c r="G131" s="119"/>
      <c r="H131" s="119"/>
      <c r="I131" s="119"/>
      <c r="J131" s="129"/>
      <c r="K131" s="129"/>
    </row>
    <row r="132" spans="1:11" x14ac:dyDescent="0.3">
      <c r="A132" s="95"/>
      <c r="B132" s="96">
        <v>32</v>
      </c>
      <c r="C132" s="97"/>
      <c r="D132" s="67" t="s">
        <v>89</v>
      </c>
      <c r="E132" s="151">
        <v>4606.95</v>
      </c>
      <c r="F132" s="151">
        <v>734.23</v>
      </c>
      <c r="G132" s="151"/>
      <c r="H132" s="151"/>
      <c r="I132" s="151"/>
      <c r="J132" s="129"/>
      <c r="K132" s="129">
        <f t="shared" si="6"/>
        <v>0</v>
      </c>
    </row>
    <row r="133" spans="1:11" x14ac:dyDescent="0.3">
      <c r="A133" s="95"/>
      <c r="B133" s="96"/>
      <c r="C133" s="97">
        <v>3232</v>
      </c>
      <c r="D133" s="72"/>
      <c r="E133" s="119">
        <v>2969.56</v>
      </c>
      <c r="F133" s="119"/>
      <c r="G133" s="119"/>
      <c r="H133" s="119"/>
      <c r="I133" s="119"/>
      <c r="J133" s="129"/>
      <c r="K133" s="129"/>
    </row>
    <row r="134" spans="1:11" x14ac:dyDescent="0.3">
      <c r="A134" s="95"/>
      <c r="B134" s="96"/>
      <c r="C134" s="97">
        <v>3299</v>
      </c>
      <c r="D134" s="72"/>
      <c r="E134" s="119">
        <v>493.89</v>
      </c>
      <c r="F134" s="119"/>
      <c r="G134" s="119"/>
      <c r="H134" s="119"/>
      <c r="I134" s="119"/>
      <c r="J134" s="129"/>
      <c r="K134" s="129"/>
    </row>
    <row r="135" spans="1:11" x14ac:dyDescent="0.3">
      <c r="A135" s="95"/>
      <c r="B135" s="96"/>
      <c r="C135" s="97">
        <v>3211</v>
      </c>
      <c r="D135" s="72"/>
      <c r="E135" s="119">
        <v>531</v>
      </c>
      <c r="F135" s="119"/>
      <c r="G135" s="119"/>
      <c r="H135" s="119"/>
      <c r="I135" s="119"/>
      <c r="J135" s="129"/>
      <c r="K135" s="129"/>
    </row>
    <row r="136" spans="1:11" x14ac:dyDescent="0.3">
      <c r="A136" s="95"/>
      <c r="B136" s="96"/>
      <c r="C136" s="97">
        <v>3231</v>
      </c>
      <c r="D136" s="72"/>
      <c r="E136" s="119">
        <v>612.5</v>
      </c>
      <c r="F136" s="119"/>
      <c r="G136" s="119"/>
      <c r="H136" s="119"/>
      <c r="I136" s="119"/>
      <c r="J136" s="129"/>
      <c r="K136" s="129"/>
    </row>
    <row r="137" spans="1:11" ht="26.4" x14ac:dyDescent="0.3">
      <c r="A137" s="100">
        <v>92</v>
      </c>
      <c r="B137" s="101"/>
      <c r="C137" s="102"/>
      <c r="D137" s="74" t="s">
        <v>93</v>
      </c>
      <c r="E137" s="119"/>
      <c r="F137" s="119"/>
      <c r="G137" s="119"/>
      <c r="H137" s="119"/>
      <c r="I137" s="119"/>
      <c r="J137" s="129"/>
      <c r="K137" s="129"/>
    </row>
    <row r="138" spans="1:11" x14ac:dyDescent="0.3">
      <c r="A138" s="94">
        <v>3</v>
      </c>
      <c r="B138" s="96"/>
      <c r="C138" s="97"/>
      <c r="D138" s="72" t="s">
        <v>7</v>
      </c>
      <c r="E138" s="119"/>
      <c r="F138" s="119"/>
      <c r="G138" s="119"/>
      <c r="H138" s="121">
        <v>11313.89</v>
      </c>
      <c r="I138" s="170">
        <v>6693.35</v>
      </c>
      <c r="J138" s="129">
        <f t="shared" si="5"/>
        <v>59.16046558699086</v>
      </c>
      <c r="K138" s="129"/>
    </row>
    <row r="139" spans="1:11" x14ac:dyDescent="0.3">
      <c r="A139" s="95"/>
      <c r="B139" s="96">
        <v>32</v>
      </c>
      <c r="C139" s="97"/>
      <c r="D139" s="72" t="s">
        <v>18</v>
      </c>
      <c r="E139" s="119"/>
      <c r="F139" s="119"/>
      <c r="G139" s="119"/>
      <c r="H139" s="119"/>
      <c r="I139" s="119"/>
      <c r="J139" s="129"/>
      <c r="K139" s="129"/>
    </row>
    <row r="140" spans="1:11" x14ac:dyDescent="0.3">
      <c r="A140" s="95"/>
      <c r="B140" s="96"/>
      <c r="C140" s="97">
        <v>3211</v>
      </c>
      <c r="D140" s="72"/>
      <c r="E140" s="119"/>
      <c r="F140" s="119"/>
      <c r="G140" s="119"/>
      <c r="H140" s="119"/>
      <c r="I140" s="119"/>
      <c r="J140" s="129"/>
      <c r="K140" s="129"/>
    </row>
    <row r="141" spans="1:11" x14ac:dyDescent="0.3">
      <c r="A141" s="95"/>
      <c r="B141" s="96"/>
      <c r="C141" s="97">
        <v>3237</v>
      </c>
      <c r="D141" s="72"/>
      <c r="E141" s="119"/>
      <c r="F141" s="119"/>
      <c r="G141" s="119"/>
      <c r="H141" s="119"/>
      <c r="I141" s="119"/>
      <c r="J141" s="129"/>
      <c r="K141" s="129"/>
    </row>
    <row r="142" spans="1:11" x14ac:dyDescent="0.3">
      <c r="A142" s="95"/>
      <c r="B142" s="96"/>
      <c r="C142" s="97">
        <v>3299</v>
      </c>
      <c r="D142" s="72"/>
      <c r="E142" s="119"/>
      <c r="F142" s="119"/>
      <c r="G142" s="119"/>
      <c r="H142" s="119"/>
      <c r="I142" s="119"/>
      <c r="J142" s="129"/>
      <c r="K142" s="129"/>
    </row>
    <row r="143" spans="1:11" ht="26.4" x14ac:dyDescent="0.3">
      <c r="A143" s="78">
        <v>9241</v>
      </c>
      <c r="B143" s="96"/>
      <c r="C143" s="97"/>
      <c r="D143" s="72" t="s">
        <v>104</v>
      </c>
      <c r="E143" s="119"/>
      <c r="F143" s="119"/>
      <c r="G143" s="119"/>
      <c r="H143" s="119"/>
      <c r="I143" s="119"/>
      <c r="J143" s="129"/>
      <c r="K143" s="129"/>
    </row>
    <row r="144" spans="1:11" x14ac:dyDescent="0.3">
      <c r="A144" s="94">
        <v>3</v>
      </c>
      <c r="B144" s="96"/>
      <c r="C144" s="97"/>
      <c r="D144" s="72" t="s">
        <v>7</v>
      </c>
      <c r="E144" s="119"/>
      <c r="F144" s="119"/>
      <c r="G144" s="119"/>
      <c r="H144" s="119"/>
      <c r="I144" s="119"/>
      <c r="J144" s="129"/>
      <c r="K144" s="129"/>
    </row>
    <row r="145" spans="1:11" x14ac:dyDescent="0.3">
      <c r="A145" s="94"/>
      <c r="B145" s="96">
        <v>32</v>
      </c>
      <c r="C145" s="97"/>
      <c r="D145" s="72" t="s">
        <v>18</v>
      </c>
      <c r="E145" s="151"/>
      <c r="F145" s="119"/>
      <c r="G145" s="151"/>
      <c r="H145" s="151"/>
      <c r="I145" s="119"/>
      <c r="J145" s="129"/>
      <c r="K145" s="129"/>
    </row>
    <row r="146" spans="1:11" x14ac:dyDescent="0.3">
      <c r="A146" s="94"/>
      <c r="B146" s="96"/>
      <c r="C146" s="83">
        <v>3211</v>
      </c>
      <c r="D146" s="72"/>
      <c r="E146" s="119"/>
      <c r="F146" s="119"/>
      <c r="G146" s="119"/>
      <c r="H146" s="119"/>
      <c r="I146" s="119"/>
      <c r="J146" s="129"/>
      <c r="K146" s="129"/>
    </row>
    <row r="147" spans="1:11" x14ac:dyDescent="0.3">
      <c r="A147" s="94"/>
      <c r="B147" s="96"/>
      <c r="C147" s="83">
        <v>3213</v>
      </c>
      <c r="D147" s="72"/>
      <c r="E147" s="119"/>
      <c r="F147" s="119"/>
      <c r="G147" s="119"/>
      <c r="H147" s="119"/>
      <c r="I147" s="119"/>
      <c r="J147" s="129"/>
      <c r="K147" s="129"/>
    </row>
    <row r="148" spans="1:11" x14ac:dyDescent="0.3">
      <c r="A148" s="94"/>
      <c r="B148" s="96"/>
      <c r="C148" s="83">
        <v>3221</v>
      </c>
      <c r="D148" s="72"/>
      <c r="E148" s="119"/>
      <c r="F148" s="119"/>
      <c r="G148" s="119"/>
      <c r="H148" s="119"/>
      <c r="I148" s="119"/>
      <c r="J148" s="129"/>
      <c r="K148" s="129"/>
    </row>
    <row r="149" spans="1:11" x14ac:dyDescent="0.3">
      <c r="A149" s="94"/>
      <c r="B149" s="96"/>
      <c r="C149" s="83">
        <v>3222</v>
      </c>
      <c r="D149" s="72"/>
      <c r="E149" s="119"/>
      <c r="F149" s="119"/>
      <c r="G149" s="119"/>
      <c r="H149" s="119"/>
      <c r="I149" s="119"/>
      <c r="J149" s="129"/>
      <c r="K149" s="129"/>
    </row>
    <row r="150" spans="1:11" x14ac:dyDescent="0.3">
      <c r="A150" s="94"/>
      <c r="B150" s="96"/>
      <c r="C150" s="83">
        <v>3225</v>
      </c>
      <c r="D150" s="72"/>
      <c r="E150" s="119"/>
      <c r="F150" s="119"/>
      <c r="G150" s="119"/>
      <c r="H150" s="119"/>
      <c r="I150" s="119"/>
      <c r="J150" s="129"/>
      <c r="K150" s="129"/>
    </row>
    <row r="151" spans="1:11" x14ac:dyDescent="0.3">
      <c r="A151" s="94"/>
      <c r="B151" s="96"/>
      <c r="C151" s="83">
        <v>3236</v>
      </c>
      <c r="D151" s="72"/>
      <c r="E151" s="119"/>
      <c r="F151" s="119"/>
      <c r="G151" s="119"/>
      <c r="H151" s="119"/>
      <c r="I151" s="119"/>
      <c r="J151" s="129"/>
      <c r="K151" s="129"/>
    </row>
    <row r="152" spans="1:11" x14ac:dyDescent="0.3">
      <c r="A152" s="94"/>
      <c r="B152" s="96"/>
      <c r="C152" s="83">
        <v>3238</v>
      </c>
      <c r="D152" s="72"/>
      <c r="E152" s="119"/>
      <c r="F152" s="119"/>
      <c r="G152" s="119"/>
      <c r="H152" s="119"/>
      <c r="I152" s="119"/>
      <c r="J152" s="129"/>
      <c r="K152" s="129"/>
    </row>
    <row r="153" spans="1:11" x14ac:dyDescent="0.3">
      <c r="A153" s="94"/>
      <c r="B153" s="96"/>
      <c r="C153" s="83">
        <v>3239</v>
      </c>
      <c r="D153" s="72"/>
      <c r="E153" s="119"/>
      <c r="F153" s="119"/>
      <c r="G153" s="119"/>
      <c r="H153" s="119"/>
      <c r="I153" s="119"/>
      <c r="J153" s="129"/>
      <c r="K153" s="129"/>
    </row>
    <row r="154" spans="1:11" x14ac:dyDescent="0.3">
      <c r="A154" s="94"/>
      <c r="B154" s="96"/>
      <c r="C154" s="83">
        <v>3293</v>
      </c>
      <c r="D154" s="72"/>
      <c r="E154" s="119"/>
      <c r="F154" s="119"/>
      <c r="G154" s="119"/>
      <c r="H154" s="119"/>
      <c r="I154" s="119"/>
      <c r="J154" s="129"/>
      <c r="K154" s="129"/>
    </row>
    <row r="155" spans="1:11" x14ac:dyDescent="0.3">
      <c r="A155" s="94"/>
      <c r="B155" s="96"/>
      <c r="C155" s="83">
        <v>3299</v>
      </c>
      <c r="D155" s="72"/>
      <c r="E155" s="119"/>
      <c r="F155" s="119"/>
      <c r="G155" s="119"/>
      <c r="H155" s="119"/>
      <c r="I155" s="119"/>
      <c r="J155" s="129"/>
      <c r="K155" s="129"/>
    </row>
    <row r="156" spans="1:11" x14ac:dyDescent="0.3">
      <c r="A156" s="94"/>
      <c r="B156" s="96">
        <v>34</v>
      </c>
      <c r="C156" s="83"/>
      <c r="D156" s="72"/>
      <c r="E156" s="119"/>
      <c r="F156" s="119"/>
      <c r="G156" s="119"/>
      <c r="H156" s="119"/>
      <c r="I156" s="119"/>
      <c r="J156" s="129"/>
      <c r="K156" s="129"/>
    </row>
    <row r="157" spans="1:11" x14ac:dyDescent="0.3">
      <c r="A157" s="94"/>
      <c r="B157" s="96"/>
      <c r="C157" s="83">
        <v>3433</v>
      </c>
      <c r="D157" s="72"/>
      <c r="E157" s="119"/>
      <c r="F157" s="119"/>
      <c r="G157" s="119"/>
      <c r="H157" s="119"/>
      <c r="I157" s="119"/>
      <c r="J157" s="129"/>
      <c r="K157" s="129"/>
    </row>
    <row r="158" spans="1:11" x14ac:dyDescent="0.3">
      <c r="A158" s="94"/>
      <c r="B158" s="96">
        <v>37</v>
      </c>
      <c r="C158" s="83"/>
      <c r="D158" s="72"/>
      <c r="E158" s="119"/>
      <c r="F158" s="119"/>
      <c r="G158" s="119"/>
      <c r="H158" s="119"/>
      <c r="I158" s="119"/>
      <c r="J158" s="129"/>
      <c r="K158" s="129"/>
    </row>
    <row r="159" spans="1:11" x14ac:dyDescent="0.3">
      <c r="A159" s="94"/>
      <c r="B159" s="96"/>
      <c r="C159" s="83">
        <v>3722</v>
      </c>
      <c r="D159" s="72"/>
      <c r="E159" s="119"/>
      <c r="F159" s="119"/>
      <c r="G159" s="119"/>
      <c r="H159" s="119"/>
      <c r="I159" s="119"/>
      <c r="J159" s="129"/>
      <c r="K159" s="129"/>
    </row>
    <row r="160" spans="1:11" x14ac:dyDescent="0.3">
      <c r="A160" s="94">
        <v>4</v>
      </c>
      <c r="B160" s="96"/>
      <c r="C160" s="83"/>
      <c r="D160" s="72"/>
      <c r="E160" s="119"/>
      <c r="F160" s="119"/>
      <c r="G160" s="119"/>
      <c r="H160" s="121">
        <v>439</v>
      </c>
      <c r="I160" s="121">
        <v>439</v>
      </c>
      <c r="J160" s="129">
        <f t="shared" ref="J160" si="7">I160/H160*100</f>
        <v>100</v>
      </c>
      <c r="K160" s="129"/>
    </row>
    <row r="161" spans="1:11" x14ac:dyDescent="0.3">
      <c r="A161" s="94"/>
      <c r="B161" s="96">
        <v>42</v>
      </c>
      <c r="C161" s="83"/>
      <c r="D161" s="72"/>
      <c r="E161" s="119"/>
      <c r="F161" s="119"/>
      <c r="G161" s="119"/>
      <c r="H161" s="119"/>
      <c r="I161" s="119"/>
      <c r="J161" s="129"/>
      <c r="K161" s="129"/>
    </row>
    <row r="162" spans="1:11" x14ac:dyDescent="0.3">
      <c r="A162" s="94"/>
      <c r="B162" s="96"/>
      <c r="C162" s="83">
        <v>4221</v>
      </c>
      <c r="D162" s="72"/>
      <c r="E162" s="119"/>
      <c r="F162" s="119"/>
      <c r="G162" s="119"/>
      <c r="H162" s="119"/>
      <c r="I162" s="119"/>
      <c r="J162" s="129"/>
      <c r="K162" s="129"/>
    </row>
    <row r="163" spans="1:11" x14ac:dyDescent="0.3">
      <c r="A163" s="94"/>
      <c r="B163" s="96"/>
      <c r="C163" s="83">
        <v>4241</v>
      </c>
      <c r="D163" s="72"/>
      <c r="E163" s="119"/>
      <c r="F163" s="119"/>
      <c r="G163" s="119"/>
      <c r="H163" s="119"/>
      <c r="I163" s="119"/>
      <c r="J163" s="129"/>
      <c r="K163" s="129"/>
    </row>
    <row r="164" spans="1:11" ht="26.4" x14ac:dyDescent="0.3">
      <c r="A164" s="78">
        <v>9257</v>
      </c>
      <c r="B164" s="96"/>
      <c r="C164" s="83"/>
      <c r="D164" s="72" t="s">
        <v>105</v>
      </c>
      <c r="E164" s="119"/>
      <c r="F164" s="119"/>
      <c r="G164" s="119"/>
      <c r="H164" s="119"/>
      <c r="I164" s="119"/>
      <c r="J164" s="129"/>
      <c r="K164" s="129"/>
    </row>
    <row r="165" spans="1:11" x14ac:dyDescent="0.3">
      <c r="A165" s="94">
        <v>3</v>
      </c>
      <c r="B165" s="96"/>
      <c r="C165" s="83"/>
      <c r="D165" s="72" t="s">
        <v>7</v>
      </c>
      <c r="E165" s="119"/>
      <c r="F165" s="119"/>
      <c r="G165" s="119"/>
      <c r="H165" s="119"/>
      <c r="I165" s="119"/>
      <c r="J165" s="129"/>
      <c r="K165" s="129"/>
    </row>
    <row r="166" spans="1:11" x14ac:dyDescent="0.3">
      <c r="A166" s="94"/>
      <c r="B166" s="96">
        <v>32</v>
      </c>
      <c r="C166" s="83"/>
      <c r="D166" s="72" t="s">
        <v>18</v>
      </c>
      <c r="E166" s="119"/>
      <c r="F166" s="119"/>
      <c r="G166" s="119"/>
      <c r="H166" s="119"/>
      <c r="I166" s="119"/>
      <c r="J166" s="129"/>
      <c r="K166" s="129"/>
    </row>
    <row r="167" spans="1:11" x14ac:dyDescent="0.3">
      <c r="A167" s="94">
        <v>4</v>
      </c>
      <c r="B167" s="96"/>
      <c r="C167" s="83"/>
      <c r="D167" s="72"/>
      <c r="E167" s="119"/>
      <c r="F167" s="119"/>
      <c r="G167" s="119"/>
      <c r="H167" s="119"/>
      <c r="I167" s="119"/>
      <c r="J167" s="129"/>
      <c r="K167" s="129"/>
    </row>
    <row r="168" spans="1:11" x14ac:dyDescent="0.3">
      <c r="A168" s="94"/>
      <c r="B168" s="96">
        <v>42</v>
      </c>
      <c r="C168" s="83"/>
      <c r="D168" s="72"/>
      <c r="E168" s="119"/>
      <c r="F168" s="119"/>
      <c r="G168" s="119"/>
      <c r="H168" s="119"/>
      <c r="I168" s="119"/>
      <c r="J168" s="129"/>
      <c r="K168" s="129"/>
    </row>
    <row r="169" spans="1:11" x14ac:dyDescent="0.3">
      <c r="A169" s="94"/>
      <c r="B169" s="96"/>
      <c r="C169" s="83">
        <v>4221</v>
      </c>
      <c r="D169" s="72" t="s">
        <v>137</v>
      </c>
      <c r="E169" s="119"/>
      <c r="F169" s="119"/>
      <c r="G169" s="119"/>
      <c r="H169" s="119"/>
      <c r="I169" s="125"/>
      <c r="J169" s="129"/>
      <c r="K169" s="129"/>
    </row>
    <row r="170" spans="1:11" x14ac:dyDescent="0.3">
      <c r="A170" s="94"/>
      <c r="B170" s="96"/>
      <c r="C170" s="83">
        <v>4241</v>
      </c>
      <c r="D170" s="72"/>
      <c r="E170" s="119"/>
      <c r="F170" s="119"/>
      <c r="G170" s="119"/>
      <c r="H170" s="119"/>
      <c r="I170" s="119"/>
      <c r="J170" s="129"/>
      <c r="K170" s="129"/>
    </row>
    <row r="171" spans="1:11" x14ac:dyDescent="0.3">
      <c r="A171" s="202">
        <v>57</v>
      </c>
      <c r="B171" s="203"/>
      <c r="C171" s="204"/>
      <c r="D171" s="75"/>
      <c r="E171" s="119"/>
      <c r="F171" s="119"/>
      <c r="G171" s="119"/>
      <c r="H171" s="119"/>
      <c r="I171" s="119"/>
      <c r="J171" s="129"/>
      <c r="K171" s="129"/>
    </row>
    <row r="172" spans="1:11" x14ac:dyDescent="0.3">
      <c r="A172" s="103">
        <v>4</v>
      </c>
      <c r="B172" s="82"/>
      <c r="C172" s="83"/>
      <c r="D172" s="72" t="s">
        <v>66</v>
      </c>
      <c r="E172" s="119"/>
      <c r="F172" s="119"/>
      <c r="G172" s="119"/>
      <c r="H172" s="119"/>
      <c r="I172" s="119"/>
      <c r="J172" s="129"/>
      <c r="K172" s="129"/>
    </row>
    <row r="173" spans="1:11" ht="39.6" x14ac:dyDescent="0.3">
      <c r="A173" s="104"/>
      <c r="B173" s="82">
        <v>42</v>
      </c>
      <c r="C173" s="83"/>
      <c r="D173" s="72" t="s">
        <v>25</v>
      </c>
      <c r="E173" s="151"/>
      <c r="F173" s="119">
        <v>6827.23</v>
      </c>
      <c r="G173" s="151"/>
      <c r="H173" s="151">
        <v>7431</v>
      </c>
      <c r="I173" s="151">
        <v>7542.02</v>
      </c>
      <c r="J173" s="129">
        <f>I173/H173*100</f>
        <v>101.49401157313956</v>
      </c>
      <c r="K173" s="129" t="e">
        <f>I173/E173*100</f>
        <v>#DIV/0!</v>
      </c>
    </row>
    <row r="174" spans="1:11" x14ac:dyDescent="0.3">
      <c r="A174" s="104"/>
      <c r="B174" s="82"/>
      <c r="C174" s="83">
        <v>4221</v>
      </c>
      <c r="D174" s="72"/>
      <c r="E174" s="119"/>
      <c r="F174" s="119"/>
      <c r="G174" s="151"/>
      <c r="H174" s="151"/>
      <c r="I174" s="119"/>
      <c r="J174" s="129"/>
      <c r="K174" s="129" t="e">
        <f>I174/E174*100</f>
        <v>#DIV/0!</v>
      </c>
    </row>
    <row r="175" spans="1:11" x14ac:dyDescent="0.3">
      <c r="A175" s="104"/>
      <c r="B175" s="82"/>
      <c r="C175" s="83">
        <v>4241</v>
      </c>
      <c r="D175" s="72"/>
      <c r="E175" s="119"/>
      <c r="F175" s="119"/>
      <c r="G175" s="151"/>
      <c r="H175" s="151"/>
      <c r="I175" s="119">
        <v>7542.02</v>
      </c>
      <c r="J175" s="129"/>
      <c r="K175" s="129"/>
    </row>
    <row r="176" spans="1:11" s="144" customFormat="1" x14ac:dyDescent="0.3">
      <c r="A176" s="214">
        <v>41</v>
      </c>
      <c r="B176" s="215"/>
      <c r="C176" s="216"/>
      <c r="D176" s="145"/>
      <c r="E176" s="125"/>
      <c r="F176" s="125"/>
      <c r="G176" s="125"/>
      <c r="H176" s="125"/>
      <c r="I176" s="125"/>
      <c r="J176" s="129"/>
      <c r="K176" s="129"/>
    </row>
    <row r="177" spans="1:11" s="144" customFormat="1" x14ac:dyDescent="0.3">
      <c r="A177" s="146">
        <v>4</v>
      </c>
      <c r="B177" s="147"/>
      <c r="C177" s="148"/>
      <c r="D177" s="149"/>
      <c r="E177" s="125"/>
      <c r="F177" s="125"/>
      <c r="G177" s="125"/>
      <c r="H177" s="125"/>
      <c r="I177" s="125"/>
      <c r="J177" s="129"/>
      <c r="K177" s="129"/>
    </row>
    <row r="178" spans="1:11" s="144" customFormat="1" ht="39.6" x14ac:dyDescent="0.3">
      <c r="A178" s="150"/>
      <c r="B178" s="147">
        <v>42</v>
      </c>
      <c r="C178" s="148"/>
      <c r="D178" s="149" t="s">
        <v>25</v>
      </c>
      <c r="E178" s="156"/>
      <c r="F178" s="125"/>
      <c r="G178" s="156"/>
      <c r="H178" s="156"/>
      <c r="I178" s="125"/>
      <c r="J178" s="129"/>
      <c r="K178" s="129"/>
    </row>
    <row r="179" spans="1:11" s="144" customFormat="1" x14ac:dyDescent="0.3">
      <c r="A179" s="150"/>
      <c r="B179" s="147"/>
      <c r="C179" s="148">
        <v>4221</v>
      </c>
      <c r="D179" s="149"/>
      <c r="E179" s="125"/>
      <c r="F179" s="125"/>
      <c r="G179" s="156"/>
      <c r="H179" s="156"/>
      <c r="I179" s="125"/>
      <c r="J179" s="129"/>
      <c r="K179" s="129"/>
    </row>
    <row r="180" spans="1:11" s="144" customFormat="1" x14ac:dyDescent="0.3">
      <c r="A180" s="150"/>
      <c r="B180" s="147"/>
      <c r="C180" s="148">
        <v>4227</v>
      </c>
      <c r="D180" s="149"/>
      <c r="E180" s="125"/>
      <c r="F180" s="125"/>
      <c r="G180" s="156"/>
      <c r="H180" s="156"/>
      <c r="I180" s="125"/>
      <c r="J180" s="129"/>
      <c r="K180" s="129"/>
    </row>
    <row r="181" spans="1:11" s="144" customFormat="1" ht="39.6" x14ac:dyDescent="0.3">
      <c r="A181" s="211" t="s">
        <v>154</v>
      </c>
      <c r="B181" s="212"/>
      <c r="C181" s="213"/>
      <c r="D181" s="168" t="s">
        <v>155</v>
      </c>
      <c r="E181" s="169"/>
      <c r="F181" s="119"/>
      <c r="G181" s="119"/>
      <c r="H181" s="119"/>
      <c r="I181" s="119"/>
      <c r="J181" s="129"/>
      <c r="K181" s="129"/>
    </row>
    <row r="182" spans="1:11" x14ac:dyDescent="0.3">
      <c r="A182" s="202">
        <v>57</v>
      </c>
      <c r="B182" s="203"/>
      <c r="C182" s="204"/>
      <c r="D182" s="75"/>
      <c r="E182" s="169"/>
      <c r="F182" s="119"/>
      <c r="G182" s="119"/>
      <c r="H182" s="119"/>
      <c r="I182" s="119"/>
      <c r="J182" s="129"/>
      <c r="K182" s="129"/>
    </row>
    <row r="183" spans="1:11" x14ac:dyDescent="0.3">
      <c r="A183" s="103">
        <v>4</v>
      </c>
      <c r="B183" s="82"/>
      <c r="C183" s="83"/>
      <c r="D183" s="72" t="s">
        <v>66</v>
      </c>
      <c r="E183" s="169"/>
      <c r="F183" s="119"/>
      <c r="G183" s="119"/>
      <c r="H183" s="119"/>
      <c r="I183" s="119"/>
      <c r="J183" s="129"/>
      <c r="K183" s="129"/>
    </row>
    <row r="184" spans="1:11" ht="39.6" x14ac:dyDescent="0.3">
      <c r="A184" s="104"/>
      <c r="B184" s="82">
        <v>42</v>
      </c>
      <c r="C184" s="83"/>
      <c r="D184" s="72" t="s">
        <v>25</v>
      </c>
      <c r="E184" s="151">
        <f>SUM(E185:E187)</f>
        <v>6272.2</v>
      </c>
      <c r="F184" s="119">
        <v>5308.91</v>
      </c>
      <c r="G184" s="151">
        <v>6272.2</v>
      </c>
      <c r="H184" s="151"/>
      <c r="I184" s="151"/>
      <c r="J184" s="129"/>
      <c r="K184" s="129"/>
    </row>
    <row r="185" spans="1:11" x14ac:dyDescent="0.3">
      <c r="A185" s="104"/>
      <c r="B185" s="82"/>
      <c r="C185" s="83">
        <v>4221</v>
      </c>
      <c r="D185" s="72"/>
      <c r="E185" s="119">
        <v>414.25</v>
      </c>
      <c r="F185" s="119"/>
      <c r="G185" s="151"/>
      <c r="H185" s="151"/>
      <c r="I185" s="119"/>
      <c r="J185" s="129"/>
      <c r="K185" s="129"/>
    </row>
    <row r="186" spans="1:11" x14ac:dyDescent="0.3">
      <c r="A186" s="104"/>
      <c r="B186" s="82"/>
      <c r="C186" s="83">
        <v>4241</v>
      </c>
      <c r="D186" s="72"/>
      <c r="E186" s="119">
        <v>5857.95</v>
      </c>
      <c r="F186" s="119"/>
      <c r="G186" s="151"/>
      <c r="H186" s="151"/>
      <c r="I186" s="119"/>
      <c r="J186" s="129"/>
      <c r="K186" s="129">
        <f t="shared" ref="K186:K191" si="8">I204/E204*100</f>
        <v>144.330623517747</v>
      </c>
    </row>
    <row r="187" spans="1:11" x14ac:dyDescent="0.3">
      <c r="A187" s="214">
        <v>41</v>
      </c>
      <c r="B187" s="215"/>
      <c r="C187" s="216"/>
      <c r="D187" s="145"/>
      <c r="E187" s="125"/>
      <c r="F187" s="125"/>
      <c r="G187" s="125"/>
      <c r="H187" s="125"/>
      <c r="I187" s="125"/>
      <c r="J187" s="129"/>
      <c r="K187" s="129">
        <f t="shared" si="8"/>
        <v>143.49296133043578</v>
      </c>
    </row>
    <row r="188" spans="1:11" x14ac:dyDescent="0.3">
      <c r="A188" s="146">
        <v>4</v>
      </c>
      <c r="B188" s="147"/>
      <c r="C188" s="148"/>
      <c r="D188" s="149"/>
      <c r="E188" s="125"/>
      <c r="F188" s="125"/>
      <c r="G188" s="125"/>
      <c r="H188" s="125"/>
      <c r="I188" s="125"/>
      <c r="J188" s="129"/>
      <c r="K188" s="129">
        <f t="shared" si="8"/>
        <v>126.65336374002281</v>
      </c>
    </row>
    <row r="189" spans="1:11" ht="39.6" x14ac:dyDescent="0.3">
      <c r="A189" s="150"/>
      <c r="B189" s="147">
        <v>42</v>
      </c>
      <c r="C189" s="148"/>
      <c r="D189" s="149" t="s">
        <v>25</v>
      </c>
      <c r="E189" s="156">
        <f>SUM(E190:E192)</f>
        <v>2769.89</v>
      </c>
      <c r="F189" s="125"/>
      <c r="G189" s="156">
        <v>2769.89</v>
      </c>
      <c r="H189" s="156">
        <v>1279.9000000000001</v>
      </c>
      <c r="I189" s="156">
        <v>1639.21</v>
      </c>
      <c r="J189" s="129">
        <f>I189/H189*100</f>
        <v>128.07328697554496</v>
      </c>
      <c r="K189" s="129">
        <f>I207/E207*100</f>
        <v>143.492692060645</v>
      </c>
    </row>
    <row r="190" spans="1:11" x14ac:dyDescent="0.3">
      <c r="A190" s="150"/>
      <c r="B190" s="147"/>
      <c r="C190" s="148">
        <v>4221</v>
      </c>
      <c r="D190" s="149"/>
      <c r="E190" s="125">
        <v>2005.1</v>
      </c>
      <c r="F190" s="125"/>
      <c r="G190" s="156"/>
      <c r="H190" s="156"/>
      <c r="I190" s="125">
        <v>477.88</v>
      </c>
      <c r="J190" s="129"/>
      <c r="K190" s="129">
        <f t="shared" si="8"/>
        <v>0</v>
      </c>
    </row>
    <row r="191" spans="1:11" x14ac:dyDescent="0.3">
      <c r="A191" s="150"/>
      <c r="B191" s="147"/>
      <c r="C191" s="148">
        <v>4227</v>
      </c>
      <c r="D191" s="149"/>
      <c r="E191" s="125">
        <v>756.39</v>
      </c>
      <c r="F191" s="125"/>
      <c r="G191" s="156"/>
      <c r="H191" s="156"/>
      <c r="I191" s="125">
        <v>1156.04</v>
      </c>
      <c r="J191" s="129"/>
      <c r="K191" s="129">
        <f t="shared" si="8"/>
        <v>96.481861182728025</v>
      </c>
    </row>
    <row r="192" spans="1:11" x14ac:dyDescent="0.3">
      <c r="A192" s="150"/>
      <c r="B192" s="147"/>
      <c r="C192" s="148">
        <v>4241</v>
      </c>
      <c r="D192" s="149"/>
      <c r="E192" s="125">
        <v>8.4</v>
      </c>
      <c r="F192" s="125"/>
      <c r="G192" s="156"/>
      <c r="H192" s="156"/>
      <c r="I192" s="125">
        <v>5.29</v>
      </c>
      <c r="J192" s="129"/>
      <c r="K192" s="129"/>
    </row>
    <row r="193" spans="1:11" x14ac:dyDescent="0.3">
      <c r="A193" s="150"/>
      <c r="B193" s="147"/>
      <c r="C193" s="148">
        <v>4241</v>
      </c>
      <c r="D193" s="149"/>
      <c r="E193" s="125"/>
      <c r="F193" s="125"/>
      <c r="G193" s="156"/>
      <c r="H193" s="156"/>
      <c r="I193" s="125"/>
      <c r="J193" s="129"/>
      <c r="K193" s="129"/>
    </row>
    <row r="194" spans="1:11" ht="26.4" x14ac:dyDescent="0.3">
      <c r="A194" s="211" t="s">
        <v>94</v>
      </c>
      <c r="B194" s="212"/>
      <c r="C194" s="213"/>
      <c r="D194" s="65" t="s">
        <v>95</v>
      </c>
      <c r="E194" s="119"/>
      <c r="F194" s="119"/>
      <c r="G194" s="119"/>
      <c r="H194" s="119"/>
      <c r="I194" s="119"/>
      <c r="J194" s="129"/>
      <c r="K194" s="129"/>
    </row>
    <row r="195" spans="1:11" ht="26.4" x14ac:dyDescent="0.3">
      <c r="A195" s="199" t="s">
        <v>158</v>
      </c>
      <c r="B195" s="200"/>
      <c r="C195" s="201"/>
      <c r="D195" s="66" t="s">
        <v>159</v>
      </c>
      <c r="E195" s="119"/>
      <c r="F195" s="119"/>
      <c r="G195" s="119"/>
      <c r="H195" s="119"/>
      <c r="I195" s="119"/>
      <c r="J195" s="129"/>
      <c r="K195" s="129"/>
    </row>
    <row r="196" spans="1:11" x14ac:dyDescent="0.3">
      <c r="A196" s="202">
        <v>11</v>
      </c>
      <c r="B196" s="203"/>
      <c r="C196" s="204"/>
      <c r="D196" s="67" t="s">
        <v>65</v>
      </c>
      <c r="E196" s="119"/>
      <c r="F196" s="119"/>
      <c r="G196" s="119"/>
      <c r="H196" s="119"/>
      <c r="I196" s="119"/>
      <c r="J196" s="129"/>
      <c r="K196" s="129"/>
    </row>
    <row r="197" spans="1:11" x14ac:dyDescent="0.3">
      <c r="A197" s="81">
        <v>3</v>
      </c>
      <c r="B197" s="82"/>
      <c r="C197" s="83"/>
      <c r="D197" s="67" t="s">
        <v>7</v>
      </c>
      <c r="E197" s="119"/>
      <c r="F197" s="119"/>
      <c r="G197" s="119"/>
      <c r="H197" s="119"/>
      <c r="I197" s="121"/>
      <c r="J197" s="129"/>
      <c r="K197" s="129"/>
    </row>
    <row r="198" spans="1:11" x14ac:dyDescent="0.3">
      <c r="A198" s="81"/>
      <c r="B198" s="82">
        <v>32</v>
      </c>
      <c r="C198" s="83"/>
      <c r="D198" s="67" t="s">
        <v>18</v>
      </c>
      <c r="E198" s="151"/>
      <c r="F198" s="151"/>
      <c r="G198" s="151"/>
      <c r="H198" s="151"/>
      <c r="I198" s="151"/>
      <c r="J198" s="129"/>
      <c r="K198" s="129"/>
    </row>
    <row r="199" spans="1:11" x14ac:dyDescent="0.3">
      <c r="A199" s="81"/>
      <c r="B199" s="82"/>
      <c r="C199" s="83">
        <v>3225</v>
      </c>
      <c r="D199" s="70"/>
      <c r="E199" s="151"/>
      <c r="F199" s="151"/>
      <c r="G199" s="151"/>
      <c r="H199" s="151"/>
      <c r="I199" s="119"/>
      <c r="J199" s="129"/>
      <c r="K199" s="129"/>
    </row>
    <row r="200" spans="1:11" x14ac:dyDescent="0.3">
      <c r="A200" s="81"/>
      <c r="B200" s="82"/>
      <c r="C200" s="83">
        <v>3299</v>
      </c>
      <c r="D200" s="70"/>
      <c r="E200" s="119"/>
      <c r="F200" s="119"/>
      <c r="G200" s="151"/>
      <c r="H200" s="151"/>
      <c r="I200" s="119"/>
      <c r="J200" s="129"/>
      <c r="K200" s="129"/>
    </row>
    <row r="201" spans="1:11" x14ac:dyDescent="0.3">
      <c r="A201" s="199" t="s">
        <v>96</v>
      </c>
      <c r="B201" s="200"/>
      <c r="C201" s="201"/>
      <c r="D201" s="66" t="s">
        <v>97</v>
      </c>
      <c r="E201" s="119"/>
      <c r="F201" s="119"/>
      <c r="G201" s="119"/>
      <c r="H201" s="119"/>
      <c r="I201" s="119"/>
      <c r="J201" s="129"/>
      <c r="K201" s="129"/>
    </row>
    <row r="202" spans="1:11" x14ac:dyDescent="0.3">
      <c r="A202" s="202">
        <v>11</v>
      </c>
      <c r="B202" s="203"/>
      <c r="C202" s="204"/>
      <c r="D202" s="67" t="s">
        <v>65</v>
      </c>
      <c r="E202" s="119"/>
      <c r="F202" s="119"/>
      <c r="G202" s="119"/>
      <c r="H202" s="119"/>
      <c r="I202" s="119"/>
      <c r="J202" s="129"/>
      <c r="K202" s="129"/>
    </row>
    <row r="203" spans="1:11" x14ac:dyDescent="0.3">
      <c r="A203" s="81">
        <v>3</v>
      </c>
      <c r="B203" s="82"/>
      <c r="C203" s="83"/>
      <c r="D203" s="67" t="s">
        <v>7</v>
      </c>
      <c r="E203" s="119"/>
      <c r="F203" s="119"/>
      <c r="G203" s="119"/>
      <c r="H203" s="119"/>
      <c r="I203" s="121"/>
      <c r="J203" s="129"/>
      <c r="K203" s="129"/>
    </row>
    <row r="204" spans="1:11" ht="26.4" x14ac:dyDescent="0.3">
      <c r="A204" s="81"/>
      <c r="B204" s="82">
        <v>31</v>
      </c>
      <c r="C204" s="83"/>
      <c r="D204" s="67" t="s">
        <v>8</v>
      </c>
      <c r="E204" s="151">
        <v>96862.68</v>
      </c>
      <c r="F204" s="119">
        <v>117900.54</v>
      </c>
      <c r="G204" s="151"/>
      <c r="H204" s="151">
        <v>140150</v>
      </c>
      <c r="I204" s="151">
        <v>139802.51</v>
      </c>
      <c r="J204" s="129">
        <f t="shared" ref="J204:J233" si="9">I204/H204*100</f>
        <v>99.752058508740632</v>
      </c>
      <c r="K204" s="129">
        <f>I204/E204*100</f>
        <v>144.330623517747</v>
      </c>
    </row>
    <row r="205" spans="1:11" x14ac:dyDescent="0.3">
      <c r="A205" s="81"/>
      <c r="B205" s="82"/>
      <c r="C205" s="83">
        <v>3111</v>
      </c>
      <c r="D205" s="67"/>
      <c r="E205" s="119">
        <v>80012.28</v>
      </c>
      <c r="F205" s="119"/>
      <c r="G205" s="151"/>
      <c r="H205" s="151"/>
      <c r="I205" s="119">
        <v>114811.99</v>
      </c>
      <c r="J205" s="129"/>
      <c r="K205" s="129"/>
    </row>
    <row r="206" spans="1:11" x14ac:dyDescent="0.3">
      <c r="A206" s="81"/>
      <c r="B206" s="82"/>
      <c r="C206" s="83">
        <v>3121</v>
      </c>
      <c r="D206" s="67"/>
      <c r="E206" s="119">
        <v>3648.32</v>
      </c>
      <c r="F206" s="119"/>
      <c r="G206" s="151"/>
      <c r="H206" s="151"/>
      <c r="I206" s="119">
        <v>4620.72</v>
      </c>
      <c r="J206" s="129"/>
      <c r="K206" s="129"/>
    </row>
    <row r="207" spans="1:11" x14ac:dyDescent="0.3">
      <c r="A207" s="81"/>
      <c r="B207" s="82"/>
      <c r="C207" s="83">
        <v>3132</v>
      </c>
      <c r="D207" s="67"/>
      <c r="E207" s="119">
        <v>13202.08</v>
      </c>
      <c r="F207" s="119"/>
      <c r="G207" s="151"/>
      <c r="H207" s="151"/>
      <c r="I207" s="119">
        <v>18944.02</v>
      </c>
      <c r="J207" s="129"/>
      <c r="K207" s="129"/>
    </row>
    <row r="208" spans="1:11" x14ac:dyDescent="0.3">
      <c r="A208" s="81"/>
      <c r="B208" s="82">
        <v>32</v>
      </c>
      <c r="C208" s="83"/>
      <c r="D208" s="67" t="s">
        <v>18</v>
      </c>
      <c r="E208" s="151">
        <f>SUM(E209)</f>
        <v>1477.77</v>
      </c>
      <c r="F208" s="151">
        <v>1854.16</v>
      </c>
      <c r="G208" s="151"/>
      <c r="H208" s="151"/>
      <c r="I208" s="151"/>
      <c r="J208" s="129" t="e">
        <f t="shared" si="9"/>
        <v>#DIV/0!</v>
      </c>
      <c r="K208" s="129">
        <f t="shared" ref="K208" si="10">I208/E208*100</f>
        <v>0</v>
      </c>
    </row>
    <row r="209" spans="1:11" x14ac:dyDescent="0.3">
      <c r="A209" s="81"/>
      <c r="B209" s="82"/>
      <c r="C209" s="83">
        <v>3212</v>
      </c>
      <c r="D209" s="70"/>
      <c r="E209" s="119">
        <v>1477.77</v>
      </c>
      <c r="F209" s="119"/>
      <c r="G209" s="151"/>
      <c r="H209" s="151"/>
      <c r="I209" s="119">
        <v>1425.78</v>
      </c>
      <c r="J209" s="129"/>
      <c r="K209" s="129"/>
    </row>
    <row r="210" spans="1:11" ht="39.6" x14ac:dyDescent="0.3">
      <c r="A210" s="199" t="s">
        <v>98</v>
      </c>
      <c r="B210" s="200"/>
      <c r="C210" s="201"/>
      <c r="D210" s="69" t="s">
        <v>99</v>
      </c>
      <c r="E210" s="119"/>
      <c r="F210" s="119"/>
      <c r="G210" s="119"/>
      <c r="H210" s="119"/>
      <c r="I210" s="119"/>
      <c r="J210" s="129"/>
      <c r="K210" s="129"/>
    </row>
    <row r="211" spans="1:11" x14ac:dyDescent="0.3">
      <c r="A211" s="202">
        <v>11</v>
      </c>
      <c r="B211" s="203"/>
      <c r="C211" s="204"/>
      <c r="D211" s="70" t="s">
        <v>65</v>
      </c>
      <c r="E211" s="119"/>
      <c r="F211" s="119"/>
      <c r="G211" s="119"/>
      <c r="H211" s="119"/>
      <c r="I211" s="119"/>
      <c r="J211" s="129"/>
      <c r="K211" s="129"/>
    </row>
    <row r="212" spans="1:11" x14ac:dyDescent="0.3">
      <c r="A212" s="81">
        <v>3</v>
      </c>
      <c r="B212" s="82"/>
      <c r="C212" s="83"/>
      <c r="D212" s="71" t="s">
        <v>7</v>
      </c>
      <c r="E212" s="119"/>
      <c r="F212" s="119"/>
      <c r="G212" s="119"/>
      <c r="H212" s="119"/>
      <c r="I212" s="119"/>
      <c r="J212" s="129"/>
      <c r="K212" s="129"/>
    </row>
    <row r="213" spans="1:11" ht="52.8" x14ac:dyDescent="0.3">
      <c r="A213" s="105"/>
      <c r="B213" s="82">
        <v>37</v>
      </c>
      <c r="C213" s="83"/>
      <c r="D213" s="72" t="s">
        <v>92</v>
      </c>
      <c r="E213" s="151">
        <v>64083.49</v>
      </c>
      <c r="F213" s="119">
        <v>72500</v>
      </c>
      <c r="G213" s="151"/>
      <c r="H213" s="151">
        <v>82000</v>
      </c>
      <c r="I213" s="156">
        <v>82337.17</v>
      </c>
      <c r="J213" s="129">
        <f t="shared" si="9"/>
        <v>100.41118292682927</v>
      </c>
      <c r="K213" s="129"/>
    </row>
    <row r="214" spans="1:11" x14ac:dyDescent="0.3">
      <c r="A214" s="105"/>
      <c r="B214" s="158"/>
      <c r="C214" s="159">
        <v>3722</v>
      </c>
      <c r="D214" s="72"/>
      <c r="E214" s="119">
        <v>64083.49</v>
      </c>
      <c r="F214" s="119"/>
      <c r="G214" s="151"/>
      <c r="H214" s="151"/>
      <c r="I214" s="119"/>
      <c r="J214" s="129"/>
      <c r="K214" s="129"/>
    </row>
    <row r="215" spans="1:11" ht="26.4" x14ac:dyDescent="0.3">
      <c r="A215" s="208" t="s">
        <v>100</v>
      </c>
      <c r="B215" s="209"/>
      <c r="C215" s="210"/>
      <c r="D215" s="76" t="s">
        <v>101</v>
      </c>
      <c r="E215" s="119"/>
      <c r="F215" s="119"/>
      <c r="G215" s="119"/>
      <c r="H215" s="119"/>
      <c r="I215" s="119"/>
      <c r="J215" s="129"/>
      <c r="K215" s="129"/>
    </row>
    <row r="216" spans="1:11" s="144" customFormat="1" x14ac:dyDescent="0.3">
      <c r="A216" s="106">
        <v>11</v>
      </c>
      <c r="B216" s="107"/>
      <c r="C216" s="108"/>
      <c r="D216" s="77"/>
      <c r="E216" s="119"/>
      <c r="F216" s="119"/>
      <c r="G216" s="119"/>
      <c r="H216" s="119"/>
      <c r="I216" s="119"/>
      <c r="J216" s="129"/>
      <c r="K216" s="129"/>
    </row>
    <row r="217" spans="1:11" x14ac:dyDescent="0.3">
      <c r="A217" s="103"/>
      <c r="B217" s="82">
        <v>32</v>
      </c>
      <c r="C217" s="108"/>
      <c r="D217" s="67" t="s">
        <v>18</v>
      </c>
      <c r="E217" s="151">
        <v>660.59</v>
      </c>
      <c r="F217" s="119"/>
      <c r="G217" s="151"/>
      <c r="H217" s="151">
        <v>4262.1899999999996</v>
      </c>
      <c r="I217" s="151">
        <f>SUM(I218:I220)</f>
        <v>4262.1900000000005</v>
      </c>
      <c r="J217" s="129">
        <f t="shared" si="9"/>
        <v>100.00000000000003</v>
      </c>
      <c r="K217" s="129"/>
    </row>
    <row r="218" spans="1:11" x14ac:dyDescent="0.3">
      <c r="A218" s="103"/>
      <c r="B218" s="158"/>
      <c r="C218" s="161">
        <v>3222</v>
      </c>
      <c r="D218" s="162"/>
      <c r="E218" s="119">
        <v>398.17</v>
      </c>
      <c r="F218" s="119"/>
      <c r="G218" s="119"/>
      <c r="H218" s="119"/>
      <c r="I218" s="119">
        <v>1858.65</v>
      </c>
      <c r="J218" s="129"/>
      <c r="K218" s="129"/>
    </row>
    <row r="219" spans="1:11" x14ac:dyDescent="0.3">
      <c r="A219" s="103"/>
      <c r="B219" s="158"/>
      <c r="C219" s="161">
        <v>3299</v>
      </c>
      <c r="D219" s="162"/>
      <c r="E219" s="119"/>
      <c r="F219" s="119"/>
      <c r="G219" s="119"/>
      <c r="H219" s="119"/>
      <c r="I219" s="119">
        <v>2133.54</v>
      </c>
      <c r="J219" s="129"/>
      <c r="K219" s="129"/>
    </row>
    <row r="220" spans="1:11" x14ac:dyDescent="0.3">
      <c r="A220" s="103"/>
      <c r="B220" s="158"/>
      <c r="C220" s="161">
        <v>3225</v>
      </c>
      <c r="D220" s="162"/>
      <c r="E220" s="119">
        <v>262.42</v>
      </c>
      <c r="F220" s="119"/>
      <c r="G220" s="119"/>
      <c r="H220" s="119"/>
      <c r="I220" s="119">
        <v>270</v>
      </c>
      <c r="J220" s="129"/>
      <c r="K220" s="129"/>
    </row>
    <row r="221" spans="1:11" x14ac:dyDescent="0.3">
      <c r="A221" s="103"/>
      <c r="B221" s="158"/>
      <c r="C221" s="108"/>
      <c r="D221" s="72"/>
      <c r="E221" s="119"/>
      <c r="F221" s="119"/>
      <c r="G221" s="151"/>
      <c r="H221" s="151"/>
      <c r="I221" s="119"/>
      <c r="J221" s="129"/>
      <c r="K221" s="129"/>
    </row>
    <row r="222" spans="1:11" x14ac:dyDescent="0.3">
      <c r="A222" s="109"/>
      <c r="B222" s="82">
        <v>32</v>
      </c>
      <c r="C222" s="108"/>
      <c r="D222" s="67" t="s">
        <v>18</v>
      </c>
      <c r="E222" s="119"/>
      <c r="F222" s="119"/>
      <c r="G222" s="119"/>
      <c r="H222" s="119"/>
      <c r="I222" s="119"/>
      <c r="J222" s="129"/>
      <c r="K222" s="129"/>
    </row>
    <row r="223" spans="1:11" x14ac:dyDescent="0.3">
      <c r="A223" s="109">
        <v>5402</v>
      </c>
      <c r="B223" s="107"/>
      <c r="C223" s="108"/>
      <c r="D223" s="72" t="s">
        <v>61</v>
      </c>
      <c r="E223" s="119"/>
      <c r="F223" s="119"/>
      <c r="G223" s="119"/>
      <c r="H223" s="119"/>
      <c r="I223" s="119"/>
      <c r="J223" s="129"/>
      <c r="K223" s="129"/>
    </row>
    <row r="224" spans="1:11" x14ac:dyDescent="0.3">
      <c r="A224" s="106"/>
      <c r="B224" s="110">
        <v>32</v>
      </c>
      <c r="C224" s="108"/>
      <c r="D224" s="72" t="s">
        <v>18</v>
      </c>
      <c r="E224" s="121">
        <v>19386.89</v>
      </c>
      <c r="F224" s="119">
        <v>10899.27</v>
      </c>
      <c r="G224" s="151"/>
      <c r="H224" s="151">
        <v>10532.33</v>
      </c>
      <c r="I224" s="121">
        <f>SUM(I225)</f>
        <v>10532.33</v>
      </c>
      <c r="J224" s="129">
        <f t="shared" si="9"/>
        <v>100</v>
      </c>
      <c r="K224" s="129"/>
    </row>
    <row r="225" spans="1:11" x14ac:dyDescent="0.3">
      <c r="A225" s="106"/>
      <c r="B225" s="110"/>
      <c r="C225" s="159">
        <v>3222</v>
      </c>
      <c r="D225" s="72"/>
      <c r="E225" s="119">
        <v>14278.9</v>
      </c>
      <c r="F225" s="119"/>
      <c r="G225" s="119"/>
      <c r="H225" s="119"/>
      <c r="I225" s="125">
        <v>10532.33</v>
      </c>
      <c r="J225" s="129"/>
      <c r="K225" s="129"/>
    </row>
    <row r="226" spans="1:11" x14ac:dyDescent="0.3">
      <c r="A226" s="106"/>
      <c r="B226" s="110"/>
      <c r="C226" s="159">
        <v>3222</v>
      </c>
      <c r="D226" s="72"/>
      <c r="E226" s="119">
        <v>5107.99</v>
      </c>
      <c r="F226" s="119"/>
      <c r="G226" s="119"/>
      <c r="H226" s="119"/>
      <c r="I226" s="119"/>
      <c r="J226" s="129"/>
      <c r="K226" s="129"/>
    </row>
    <row r="227" spans="1:11" x14ac:dyDescent="0.3">
      <c r="A227" s="109">
        <v>57</v>
      </c>
      <c r="B227" s="107"/>
      <c r="C227" s="108"/>
      <c r="D227" s="72" t="s">
        <v>102</v>
      </c>
      <c r="E227" s="119"/>
      <c r="F227" s="119"/>
      <c r="G227" s="119"/>
      <c r="H227" s="119"/>
      <c r="I227" s="119"/>
      <c r="J227" s="129"/>
      <c r="K227" s="129"/>
    </row>
    <row r="228" spans="1:11" x14ac:dyDescent="0.3">
      <c r="A228" s="105">
        <v>3</v>
      </c>
      <c r="B228" s="107"/>
      <c r="C228" s="108"/>
      <c r="D228" s="72" t="s">
        <v>7</v>
      </c>
      <c r="E228" s="119"/>
      <c r="F228" s="119"/>
      <c r="G228" s="119"/>
      <c r="H228" s="119"/>
      <c r="I228" s="119"/>
      <c r="J228" s="129"/>
      <c r="K228" s="129"/>
    </row>
    <row r="229" spans="1:11" x14ac:dyDescent="0.3">
      <c r="A229" s="111"/>
      <c r="B229" s="112">
        <v>32</v>
      </c>
      <c r="C229" s="113"/>
      <c r="D229" s="67" t="s">
        <v>18</v>
      </c>
      <c r="E229" s="151"/>
      <c r="F229" s="119"/>
      <c r="G229" s="151"/>
      <c r="H229" s="151"/>
      <c r="I229" s="119"/>
      <c r="J229" s="129"/>
      <c r="K229" s="129"/>
    </row>
    <row r="230" spans="1:11" ht="26.4" x14ac:dyDescent="0.3">
      <c r="A230" s="205" t="s">
        <v>156</v>
      </c>
      <c r="B230" s="206"/>
      <c r="C230" s="207"/>
      <c r="D230" s="66" t="s">
        <v>103</v>
      </c>
      <c r="E230" s="119"/>
      <c r="F230" s="119"/>
      <c r="G230" s="119"/>
      <c r="H230" s="119">
        <v>98959.18</v>
      </c>
      <c r="I230" s="119">
        <v>98959.18</v>
      </c>
      <c r="J230" s="129">
        <f t="shared" si="9"/>
        <v>100</v>
      </c>
      <c r="K230" s="129"/>
    </row>
    <row r="231" spans="1:11" x14ac:dyDescent="0.3">
      <c r="A231" s="78">
        <v>11</v>
      </c>
      <c r="B231" s="114"/>
      <c r="C231" s="115"/>
      <c r="D231" s="67" t="s">
        <v>65</v>
      </c>
      <c r="E231" s="119"/>
      <c r="F231" s="119"/>
      <c r="G231" s="119"/>
      <c r="H231" s="119"/>
      <c r="I231" s="119"/>
      <c r="J231" s="129"/>
      <c r="K231" s="129"/>
    </row>
    <row r="232" spans="1:11" x14ac:dyDescent="0.3">
      <c r="A232" s="81">
        <v>3</v>
      </c>
      <c r="B232" s="114"/>
      <c r="C232" s="115"/>
      <c r="D232" s="67" t="s">
        <v>7</v>
      </c>
      <c r="E232" s="119"/>
      <c r="F232" s="119"/>
      <c r="G232" s="119"/>
      <c r="H232" s="119"/>
      <c r="I232" s="121"/>
      <c r="J232" s="129"/>
      <c r="K232" s="129"/>
    </row>
    <row r="233" spans="1:11" ht="26.4" x14ac:dyDescent="0.3">
      <c r="A233" s="116"/>
      <c r="B233" s="82">
        <v>31</v>
      </c>
      <c r="C233" s="115"/>
      <c r="D233" s="67" t="s">
        <v>8</v>
      </c>
      <c r="E233" s="151">
        <f>SUM(E234:E236)</f>
        <v>15010.3</v>
      </c>
      <c r="F233" s="151">
        <v>18452.099999999999</v>
      </c>
      <c r="G233" s="151"/>
      <c r="H233" s="151">
        <v>98959.18</v>
      </c>
      <c r="I233" s="151">
        <f>SUM(I234:I257)</f>
        <v>98959.180000000008</v>
      </c>
      <c r="J233" s="129">
        <f t="shared" si="9"/>
        <v>100.00000000000003</v>
      </c>
      <c r="K233" s="129"/>
    </row>
    <row r="234" spans="1:11" x14ac:dyDescent="0.3">
      <c r="A234" s="116"/>
      <c r="B234" s="82"/>
      <c r="C234" s="83">
        <v>3111</v>
      </c>
      <c r="D234" s="67"/>
      <c r="E234" s="119">
        <v>15010.3</v>
      </c>
      <c r="F234" s="119"/>
      <c r="G234" s="151"/>
      <c r="H234" s="151"/>
      <c r="I234" s="119">
        <v>11062.5</v>
      </c>
      <c r="J234" s="129"/>
      <c r="K234" s="129"/>
    </row>
    <row r="235" spans="1:11" x14ac:dyDescent="0.3">
      <c r="A235" s="116"/>
      <c r="B235" s="82"/>
      <c r="C235" s="83">
        <v>3121</v>
      </c>
      <c r="D235" s="67"/>
      <c r="E235" s="119"/>
      <c r="F235" s="119"/>
      <c r="G235" s="151"/>
      <c r="H235" s="151"/>
      <c r="I235" s="119">
        <v>1260</v>
      </c>
      <c r="J235" s="129"/>
      <c r="K235" s="129"/>
    </row>
    <row r="236" spans="1:11" x14ac:dyDescent="0.3">
      <c r="A236" s="116"/>
      <c r="B236" s="82"/>
      <c r="C236" s="83">
        <v>3132</v>
      </c>
      <c r="D236" s="67"/>
      <c r="E236" s="119"/>
      <c r="F236" s="119"/>
      <c r="G236" s="151"/>
      <c r="H236" s="151"/>
      <c r="I236" s="119">
        <v>1825.32</v>
      </c>
      <c r="J236" s="129"/>
      <c r="K236" s="129"/>
    </row>
    <row r="237" spans="1:11" x14ac:dyDescent="0.3">
      <c r="A237" s="116"/>
      <c r="B237" s="82">
        <v>32</v>
      </c>
      <c r="C237" s="115"/>
      <c r="D237" s="67" t="s">
        <v>18</v>
      </c>
      <c r="E237" s="119"/>
      <c r="F237" s="119"/>
      <c r="G237" s="119"/>
      <c r="H237" s="119"/>
      <c r="I237" s="151"/>
      <c r="J237" s="129"/>
      <c r="K237" s="129"/>
    </row>
    <row r="238" spans="1:11" x14ac:dyDescent="0.3">
      <c r="A238" s="116"/>
      <c r="B238" s="82"/>
      <c r="C238" s="83">
        <v>3211</v>
      </c>
      <c r="D238" s="67"/>
      <c r="E238" s="119"/>
      <c r="F238" s="119"/>
      <c r="G238" s="119"/>
      <c r="H238" s="119"/>
      <c r="I238" s="119">
        <v>45</v>
      </c>
      <c r="J238" s="129"/>
      <c r="K238" s="129"/>
    </row>
    <row r="239" spans="1:11" x14ac:dyDescent="0.3">
      <c r="A239" s="116"/>
      <c r="B239" s="82"/>
      <c r="C239" s="83">
        <v>3212</v>
      </c>
      <c r="D239" s="67"/>
      <c r="E239" s="119"/>
      <c r="F239" s="119"/>
      <c r="G239" s="119"/>
      <c r="H239" s="119"/>
      <c r="I239" s="119">
        <v>651.04999999999995</v>
      </c>
      <c r="J239" s="129"/>
      <c r="K239" s="129"/>
    </row>
    <row r="240" spans="1:11" x14ac:dyDescent="0.3">
      <c r="A240" s="202">
        <v>51</v>
      </c>
      <c r="B240" s="203"/>
      <c r="C240" s="204"/>
      <c r="D240" s="67" t="s">
        <v>61</v>
      </c>
      <c r="E240" s="119"/>
      <c r="F240" s="119"/>
      <c r="G240" s="119"/>
      <c r="H240" s="119"/>
      <c r="I240" s="119"/>
      <c r="J240" s="129"/>
      <c r="K240" s="129"/>
    </row>
    <row r="241" spans="1:11" x14ac:dyDescent="0.3">
      <c r="A241" s="117">
        <v>3</v>
      </c>
      <c r="B241" s="99"/>
      <c r="C241" s="97"/>
      <c r="D241" s="67" t="s">
        <v>7</v>
      </c>
      <c r="E241" s="119"/>
      <c r="F241" s="119"/>
      <c r="G241" s="119"/>
      <c r="H241" s="119"/>
      <c r="I241" s="119"/>
      <c r="J241" s="129"/>
      <c r="K241" s="129"/>
    </row>
    <row r="242" spans="1:11" ht="26.4" x14ac:dyDescent="0.3">
      <c r="A242" s="117"/>
      <c r="B242" s="86">
        <v>31</v>
      </c>
      <c r="C242" s="83"/>
      <c r="D242" s="67" t="s">
        <v>8</v>
      </c>
      <c r="E242" s="151"/>
      <c r="F242" s="119"/>
      <c r="G242" s="151"/>
      <c r="H242" s="151"/>
      <c r="I242" s="119"/>
      <c r="J242" s="129"/>
      <c r="K242" s="129"/>
    </row>
    <row r="243" spans="1:11" x14ac:dyDescent="0.3">
      <c r="A243" s="117"/>
      <c r="B243" s="86"/>
      <c r="C243" s="83">
        <v>3111</v>
      </c>
      <c r="D243" s="67"/>
      <c r="E243" s="119"/>
      <c r="F243" s="119"/>
      <c r="G243" s="151"/>
      <c r="H243" s="151"/>
      <c r="I243" s="119">
        <v>9403.1299999999992</v>
      </c>
      <c r="J243" s="129"/>
      <c r="K243" s="129"/>
    </row>
    <row r="244" spans="1:11" x14ac:dyDescent="0.3">
      <c r="A244" s="117"/>
      <c r="B244" s="86"/>
      <c r="C244" s="83">
        <v>3121</v>
      </c>
      <c r="D244" s="67"/>
      <c r="E244" s="119"/>
      <c r="F244" s="119"/>
      <c r="G244" s="151"/>
      <c r="H244" s="151"/>
      <c r="I244" s="119">
        <v>1071</v>
      </c>
      <c r="J244" s="129"/>
      <c r="K244" s="129"/>
    </row>
    <row r="245" spans="1:11" x14ac:dyDescent="0.3">
      <c r="A245" s="117"/>
      <c r="B245" s="86"/>
      <c r="C245" s="83">
        <v>3132</v>
      </c>
      <c r="D245" s="67"/>
      <c r="E245" s="119"/>
      <c r="F245" s="119"/>
      <c r="G245" s="151"/>
      <c r="H245" s="151"/>
      <c r="I245" s="119">
        <v>1551.5</v>
      </c>
      <c r="J245" s="129"/>
      <c r="K245" s="129"/>
    </row>
    <row r="246" spans="1:11" x14ac:dyDescent="0.3">
      <c r="A246" s="117"/>
      <c r="B246" s="86">
        <v>32</v>
      </c>
      <c r="C246" s="83"/>
      <c r="D246" s="67" t="s">
        <v>18</v>
      </c>
      <c r="E246" s="151"/>
      <c r="F246" s="119"/>
      <c r="G246" s="151"/>
      <c r="H246" s="151"/>
      <c r="I246" s="119"/>
      <c r="J246" s="129"/>
      <c r="K246" s="129"/>
    </row>
    <row r="247" spans="1:11" x14ac:dyDescent="0.3">
      <c r="A247" s="117"/>
      <c r="B247" s="86"/>
      <c r="C247" s="83">
        <v>3211</v>
      </c>
      <c r="D247" s="67"/>
      <c r="E247" s="119"/>
      <c r="F247" s="119"/>
      <c r="G247" s="151"/>
      <c r="H247" s="151"/>
      <c r="I247" s="119">
        <v>38.25</v>
      </c>
      <c r="J247" s="129"/>
      <c r="K247" s="129"/>
    </row>
    <row r="248" spans="1:11" x14ac:dyDescent="0.3">
      <c r="A248" s="117"/>
      <c r="B248" s="86"/>
      <c r="C248" s="83">
        <v>3212</v>
      </c>
      <c r="D248" s="67"/>
      <c r="E248" s="119"/>
      <c r="F248" s="119"/>
      <c r="G248" s="151"/>
      <c r="H248" s="151"/>
      <c r="I248" s="119">
        <v>553.39</v>
      </c>
      <c r="J248" s="129"/>
      <c r="K248" s="129"/>
    </row>
    <row r="249" spans="1:11" x14ac:dyDescent="0.3">
      <c r="A249" s="202">
        <v>5402</v>
      </c>
      <c r="B249" s="203"/>
      <c r="C249" s="204"/>
      <c r="D249" s="67" t="s">
        <v>61</v>
      </c>
      <c r="E249" s="119"/>
      <c r="F249" s="119"/>
      <c r="G249" s="119"/>
      <c r="H249" s="119"/>
      <c r="I249" s="119"/>
      <c r="J249" s="129"/>
      <c r="K249" s="129"/>
    </row>
    <row r="250" spans="1:11" x14ac:dyDescent="0.3">
      <c r="A250" s="117">
        <v>3</v>
      </c>
      <c r="B250" s="99"/>
      <c r="C250" s="97"/>
      <c r="D250" s="67" t="s">
        <v>7</v>
      </c>
      <c r="E250" s="119"/>
      <c r="F250" s="119"/>
      <c r="G250" s="119"/>
      <c r="H250" s="119"/>
      <c r="I250" s="119"/>
      <c r="J250" s="129"/>
      <c r="K250" s="129"/>
    </row>
    <row r="251" spans="1:11" ht="26.4" x14ac:dyDescent="0.3">
      <c r="A251" s="117"/>
      <c r="B251" s="86">
        <v>31</v>
      </c>
      <c r="C251" s="83"/>
      <c r="D251" s="67" t="s">
        <v>8</v>
      </c>
      <c r="E251" s="151">
        <v>83277.14</v>
      </c>
      <c r="F251" s="119">
        <v>83701.02</v>
      </c>
      <c r="G251" s="151"/>
      <c r="H251" s="151"/>
      <c r="I251" s="119"/>
      <c r="J251" s="129"/>
      <c r="K251" s="129"/>
    </row>
    <row r="252" spans="1:11" x14ac:dyDescent="0.3">
      <c r="A252" s="117"/>
      <c r="B252" s="86"/>
      <c r="C252" s="83">
        <v>3111</v>
      </c>
      <c r="D252" s="67"/>
      <c r="E252" s="119">
        <v>61631.31</v>
      </c>
      <c r="F252" s="119"/>
      <c r="G252" s="151"/>
      <c r="H252" s="151"/>
      <c r="I252" s="119">
        <v>53284.43</v>
      </c>
      <c r="J252" s="129"/>
      <c r="K252" s="129"/>
    </row>
    <row r="253" spans="1:11" x14ac:dyDescent="0.3">
      <c r="A253" s="117"/>
      <c r="B253" s="86"/>
      <c r="C253" s="83">
        <v>3121</v>
      </c>
      <c r="D253" s="67"/>
      <c r="E253" s="119">
        <v>9000</v>
      </c>
      <c r="F253" s="119"/>
      <c r="G253" s="151"/>
      <c r="H253" s="151"/>
      <c r="I253" s="119">
        <v>6069</v>
      </c>
      <c r="J253" s="129"/>
      <c r="K253" s="129"/>
    </row>
    <row r="254" spans="1:11" x14ac:dyDescent="0.3">
      <c r="A254" s="117"/>
      <c r="B254" s="86"/>
      <c r="C254" s="83">
        <v>3132</v>
      </c>
      <c r="D254" s="67"/>
      <c r="E254" s="119">
        <v>12645.83</v>
      </c>
      <c r="F254" s="119"/>
      <c r="G254" s="151"/>
      <c r="H254" s="151"/>
      <c r="I254" s="119">
        <v>8791.94</v>
      </c>
      <c r="J254" s="129"/>
      <c r="K254" s="129"/>
    </row>
    <row r="255" spans="1:11" x14ac:dyDescent="0.3">
      <c r="A255" s="117"/>
      <c r="B255" s="86">
        <v>32</v>
      </c>
      <c r="C255" s="83"/>
      <c r="D255" s="67" t="s">
        <v>18</v>
      </c>
      <c r="E255" s="151">
        <v>5787.17</v>
      </c>
      <c r="F255" s="119">
        <v>5177.6000000000004</v>
      </c>
      <c r="G255" s="151"/>
      <c r="H255" s="151"/>
      <c r="I255" s="119"/>
      <c r="J255" s="129"/>
      <c r="K255" s="129"/>
    </row>
    <row r="256" spans="1:11" x14ac:dyDescent="0.3">
      <c r="A256" s="117"/>
      <c r="B256" s="86"/>
      <c r="C256" s="83">
        <v>3211</v>
      </c>
      <c r="D256" s="67"/>
      <c r="E256" s="119">
        <v>398.25</v>
      </c>
      <c r="F256" s="119"/>
      <c r="G256" s="151"/>
      <c r="H256" s="151"/>
      <c r="I256" s="119">
        <v>216.75</v>
      </c>
      <c r="J256" s="129"/>
      <c r="K256" s="129"/>
    </row>
    <row r="257" spans="1:11" x14ac:dyDescent="0.3">
      <c r="A257" s="117"/>
      <c r="B257" s="86"/>
      <c r="C257" s="83">
        <v>3212</v>
      </c>
      <c r="D257" s="67"/>
      <c r="E257" s="119">
        <v>5388.92</v>
      </c>
      <c r="F257" s="119"/>
      <c r="G257" s="151"/>
      <c r="H257" s="151"/>
      <c r="I257" s="119">
        <v>3135.92</v>
      </c>
      <c r="J257" s="129"/>
      <c r="K257" s="129"/>
    </row>
    <row r="258" spans="1:11" x14ac:dyDescent="0.3">
      <c r="A258"/>
      <c r="B258"/>
      <c r="C258"/>
      <c r="E258" s="118"/>
      <c r="F258" s="118"/>
      <c r="G258" s="118"/>
      <c r="H258" s="118"/>
      <c r="I258" s="118"/>
      <c r="J258" s="118"/>
    </row>
    <row r="259" spans="1:11" x14ac:dyDescent="0.3">
      <c r="A259"/>
      <c r="B259"/>
      <c r="C259"/>
    </row>
    <row r="260" spans="1:11" x14ac:dyDescent="0.3">
      <c r="A260"/>
      <c r="B260"/>
      <c r="C260"/>
    </row>
    <row r="261" spans="1:11" x14ac:dyDescent="0.3">
      <c r="A261"/>
      <c r="B261"/>
      <c r="C261"/>
    </row>
    <row r="262" spans="1:11" x14ac:dyDescent="0.3">
      <c r="A262"/>
      <c r="B262"/>
      <c r="C262"/>
    </row>
    <row r="263" spans="1:11" x14ac:dyDescent="0.3">
      <c r="A263"/>
      <c r="B263"/>
      <c r="C263"/>
    </row>
    <row r="264" spans="1:11" x14ac:dyDescent="0.3">
      <c r="A264"/>
      <c r="B264"/>
      <c r="C264"/>
    </row>
    <row r="265" spans="1:11" x14ac:dyDescent="0.3">
      <c r="A265"/>
      <c r="B265"/>
      <c r="C265"/>
    </row>
    <row r="266" spans="1:11" x14ac:dyDescent="0.3">
      <c r="A266"/>
      <c r="B266"/>
      <c r="C266"/>
    </row>
    <row r="267" spans="1:11" x14ac:dyDescent="0.3">
      <c r="A267"/>
      <c r="B267"/>
      <c r="C267"/>
    </row>
    <row r="268" spans="1:11" x14ac:dyDescent="0.3">
      <c r="A268"/>
      <c r="B268"/>
      <c r="C268"/>
    </row>
    <row r="269" spans="1:11" x14ac:dyDescent="0.3">
      <c r="A269"/>
      <c r="B269"/>
      <c r="C269"/>
    </row>
    <row r="270" spans="1:11" x14ac:dyDescent="0.3">
      <c r="A270"/>
      <c r="B270"/>
      <c r="C270"/>
    </row>
    <row r="271" spans="1:11" x14ac:dyDescent="0.3">
      <c r="A271"/>
      <c r="B271"/>
      <c r="C271"/>
    </row>
    <row r="272" spans="1:11" x14ac:dyDescent="0.3">
      <c r="A272"/>
      <c r="B272"/>
      <c r="C272"/>
    </row>
    <row r="273" spans="1:3" x14ac:dyDescent="0.3">
      <c r="A273"/>
      <c r="B273"/>
      <c r="C273"/>
    </row>
  </sheetData>
  <mergeCells count="30">
    <mergeCell ref="A8:C8"/>
    <mergeCell ref="A9:C9"/>
    <mergeCell ref="A38:C38"/>
    <mergeCell ref="A45:C45"/>
    <mergeCell ref="A32:C32"/>
    <mergeCell ref="A37:C37"/>
    <mergeCell ref="A6:C6"/>
    <mergeCell ref="A7:C7"/>
    <mergeCell ref="A1:J1"/>
    <mergeCell ref="A3:J3"/>
    <mergeCell ref="A5:C5"/>
    <mergeCell ref="A55:C55"/>
    <mergeCell ref="A72:C72"/>
    <mergeCell ref="A108:C108"/>
    <mergeCell ref="A194:C194"/>
    <mergeCell ref="A171:C171"/>
    <mergeCell ref="A176:C176"/>
    <mergeCell ref="A181:C181"/>
    <mergeCell ref="A182:C182"/>
    <mergeCell ref="A187:C187"/>
    <mergeCell ref="A195:C195"/>
    <mergeCell ref="A196:C196"/>
    <mergeCell ref="A230:C230"/>
    <mergeCell ref="A249:C249"/>
    <mergeCell ref="A201:C201"/>
    <mergeCell ref="A202:C202"/>
    <mergeCell ref="A210:C210"/>
    <mergeCell ref="A211:C211"/>
    <mergeCell ref="A215:C215"/>
    <mergeCell ref="A240:C240"/>
  </mergeCells>
  <pageMargins left="1.5625000000000001E-3" right="0.7" top="0.75" bottom="0.75" header="0.3" footer="0.3"/>
  <pageSetup paperSize="9" scale="49" fitToHeight="0" orientation="portrait" r:id="rId1"/>
  <rowBreaks count="2" manualBreakCount="2">
    <brk id="85" max="9" man="1"/>
    <brk id="18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Marina</cp:lastModifiedBy>
  <cp:lastPrinted>2025-03-20T09:18:09Z</cp:lastPrinted>
  <dcterms:created xsi:type="dcterms:W3CDTF">2022-08-12T12:51:27Z</dcterms:created>
  <dcterms:modified xsi:type="dcterms:W3CDTF">2025-03-24T11:06:28Z</dcterms:modified>
</cp:coreProperties>
</file>