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D:\Skola stranica\Pravilinici\fin2024\"/>
    </mc:Choice>
  </mc:AlternateContent>
  <xr:revisionPtr revIDLastSave="0" documentId="8_{819205CD-1BCE-4C78-BB21-A785CC2B5019}" xr6:coauthVersionLast="36" xr6:coauthVersionMax="36" xr10:uidLastSave="{00000000-0000-0000-0000-000000000000}"/>
  <bookViews>
    <workbookView xWindow="0" yWindow="0" windowWidth="23234" windowHeight="9051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7" i="7" l="1"/>
  <c r="G12" i="5" l="1"/>
  <c r="G13" i="5"/>
  <c r="F12" i="5"/>
  <c r="F13" i="5"/>
  <c r="F10" i="5"/>
  <c r="B10" i="5"/>
  <c r="G10" i="5" s="1"/>
  <c r="D72" i="3" l="1"/>
  <c r="I33" i="3"/>
  <c r="I34" i="3"/>
  <c r="I35" i="3"/>
  <c r="I37" i="3"/>
  <c r="I38" i="3"/>
  <c r="I39" i="3"/>
  <c r="I40" i="3"/>
  <c r="I41" i="3"/>
  <c r="I42" i="3"/>
  <c r="I43" i="3"/>
  <c r="I45" i="3"/>
  <c r="I46" i="3"/>
  <c r="I48" i="3"/>
  <c r="I49" i="3"/>
  <c r="I50" i="3"/>
  <c r="I51" i="3"/>
  <c r="I52" i="3"/>
  <c r="I53" i="3"/>
  <c r="I54" i="3"/>
  <c r="I55" i="3"/>
  <c r="I56" i="3"/>
  <c r="I57" i="3"/>
  <c r="I59" i="3"/>
  <c r="I61" i="3"/>
  <c r="I62" i="3"/>
  <c r="I68" i="3"/>
  <c r="I69" i="3"/>
  <c r="I12" i="3"/>
  <c r="I14" i="3"/>
  <c r="I15" i="3"/>
  <c r="I16" i="3"/>
  <c r="I17" i="3"/>
  <c r="I19" i="3"/>
  <c r="I20" i="3"/>
  <c r="I22" i="3"/>
  <c r="G27" i="8"/>
  <c r="G28" i="8"/>
  <c r="G29" i="8"/>
  <c r="G31" i="8"/>
  <c r="G12" i="8"/>
  <c r="G13" i="8"/>
  <c r="G15" i="8"/>
  <c r="G17" i="8"/>
  <c r="G19" i="8"/>
  <c r="E216" i="7"/>
  <c r="E207" i="7"/>
  <c r="E198" i="7"/>
  <c r="E189" i="7"/>
  <c r="E185" i="7"/>
  <c r="J172" i="7"/>
  <c r="E109" i="7"/>
  <c r="E86" i="7"/>
  <c r="E81" i="7"/>
  <c r="J81" i="7" s="1"/>
  <c r="E74" i="7"/>
  <c r="E62" i="7"/>
  <c r="E56" i="7"/>
  <c r="E51" i="7"/>
  <c r="E47" i="7"/>
  <c r="J12" i="7"/>
  <c r="J13" i="7"/>
  <c r="J14" i="7"/>
  <c r="J15" i="7"/>
  <c r="J18" i="7"/>
  <c r="J19" i="7"/>
  <c r="J21" i="7"/>
  <c r="J23" i="7"/>
  <c r="J24" i="7"/>
  <c r="J25" i="7"/>
  <c r="J26" i="7"/>
  <c r="J27" i="7"/>
  <c r="J29" i="7"/>
  <c r="J30" i="7"/>
  <c r="J34" i="7"/>
  <c r="J39" i="7"/>
  <c r="J41" i="7"/>
  <c r="J48" i="7"/>
  <c r="J49" i="7"/>
  <c r="J50" i="7"/>
  <c r="J52" i="7"/>
  <c r="J57" i="7"/>
  <c r="J59" i="7"/>
  <c r="J61" i="7"/>
  <c r="J64" i="7"/>
  <c r="J65" i="7"/>
  <c r="J66" i="7"/>
  <c r="J74" i="7"/>
  <c r="J75" i="7"/>
  <c r="J76" i="7"/>
  <c r="J77" i="7"/>
  <c r="J78" i="7"/>
  <c r="J79" i="7"/>
  <c r="J80" i="7"/>
  <c r="J82" i="7"/>
  <c r="J87" i="7"/>
  <c r="J88" i="7"/>
  <c r="J89" i="7"/>
  <c r="J90" i="7"/>
  <c r="J92" i="7"/>
  <c r="J96" i="7"/>
  <c r="J97" i="7"/>
  <c r="J99" i="7"/>
  <c r="J100" i="7"/>
  <c r="J110" i="7"/>
  <c r="J112" i="7"/>
  <c r="J113" i="7"/>
  <c r="J120" i="7"/>
  <c r="J121" i="7"/>
  <c r="J122" i="7"/>
  <c r="J173" i="7"/>
  <c r="J186" i="7"/>
  <c r="J187" i="7"/>
  <c r="J188" i="7"/>
  <c r="J189" i="7"/>
  <c r="J190" i="7"/>
  <c r="J198" i="7"/>
  <c r="J199" i="7"/>
  <c r="J207" i="7"/>
  <c r="J208" i="7"/>
  <c r="E33" i="7"/>
  <c r="E11" i="7"/>
  <c r="J109" i="7" l="1"/>
  <c r="H220" i="7"/>
  <c r="H215" i="7"/>
  <c r="H216" i="7"/>
  <c r="J216" i="7" s="1"/>
  <c r="I189" i="7"/>
  <c r="H184" i="7"/>
  <c r="H185" i="7"/>
  <c r="J185" i="7" s="1"/>
  <c r="H124" i="7"/>
  <c r="H109" i="7"/>
  <c r="H51" i="7"/>
  <c r="J51" i="7" s="1"/>
  <c r="H46" i="7"/>
  <c r="H47" i="7"/>
  <c r="J47" i="7" s="1"/>
  <c r="F27" i="8"/>
  <c r="F28" i="8"/>
  <c r="F29" i="8"/>
  <c r="F31" i="8"/>
  <c r="F32" i="8"/>
  <c r="F33" i="8"/>
  <c r="I11" i="10" l="1"/>
  <c r="E25" i="8"/>
  <c r="G25" i="8" l="1"/>
  <c r="F25" i="8"/>
  <c r="I216" i="7"/>
  <c r="I39" i="7"/>
  <c r="I47" i="7"/>
  <c r="I74" i="7"/>
  <c r="I86" i="7"/>
  <c r="I105" i="7"/>
  <c r="I109" i="7"/>
  <c r="I124" i="7"/>
  <c r="I131" i="7"/>
  <c r="I172" i="7"/>
  <c r="I185" i="7"/>
  <c r="I194" i="7"/>
  <c r="I207" i="7"/>
  <c r="I225" i="7"/>
  <c r="I229" i="7"/>
  <c r="H137" i="7"/>
  <c r="H107" i="7"/>
  <c r="H11" i="7"/>
  <c r="H33" i="7"/>
  <c r="H62" i="7"/>
  <c r="H56" i="7"/>
  <c r="H103" i="7"/>
  <c r="H86" i="7"/>
  <c r="J86" i="7" s="1"/>
  <c r="F12" i="8"/>
  <c r="F13" i="8"/>
  <c r="F15" i="8"/>
  <c r="F16" i="8"/>
  <c r="F17" i="8"/>
  <c r="F18" i="8"/>
  <c r="F19" i="8"/>
  <c r="E10" i="8"/>
  <c r="G10" i="8" s="1"/>
  <c r="G36" i="3"/>
  <c r="G67" i="3"/>
  <c r="G63" i="3"/>
  <c r="H63" i="3" s="1"/>
  <c r="G60" i="3"/>
  <c r="H60" i="3" s="1"/>
  <c r="G32" i="3"/>
  <c r="G31" i="3" l="1"/>
  <c r="I31" i="3" s="1"/>
  <c r="I32" i="3"/>
  <c r="I62" i="7"/>
  <c r="J62" i="7"/>
  <c r="H36" i="3"/>
  <c r="I36" i="3"/>
  <c r="H55" i="7"/>
  <c r="J56" i="7"/>
  <c r="F10" i="8"/>
  <c r="I33" i="7"/>
  <c r="J33" i="7"/>
  <c r="I56" i="7"/>
  <c r="H67" i="3"/>
  <c r="I67" i="3"/>
  <c r="I11" i="7"/>
  <c r="J11" i="7"/>
  <c r="G66" i="3"/>
  <c r="H32" i="3"/>
  <c r="H85" i="7"/>
  <c r="G11" i="3"/>
  <c r="G18" i="3"/>
  <c r="G23" i="3"/>
  <c r="G72" i="3" l="1"/>
  <c r="H23" i="3"/>
  <c r="I23" i="3"/>
  <c r="H31" i="3"/>
  <c r="H18" i="3"/>
  <c r="I18" i="3"/>
  <c r="H11" i="3"/>
  <c r="I11" i="3"/>
  <c r="H66" i="3"/>
  <c r="I66" i="3"/>
  <c r="G10" i="3"/>
  <c r="H6" i="7"/>
  <c r="J6" i="7" s="1"/>
  <c r="H10" i="3" l="1"/>
  <c r="I10" i="3"/>
  <c r="H72" i="3"/>
  <c r="I72" i="3"/>
  <c r="H21" i="10"/>
  <c r="F22" i="10" s="1"/>
  <c r="E6" i="7" l="1"/>
  <c r="I6" i="7" s="1"/>
  <c r="F37" i="10" l="1"/>
  <c r="G34" i="10" s="1"/>
  <c r="G37" i="10" s="1"/>
  <c r="I34" i="10" s="1"/>
  <c r="I37" i="10" s="1"/>
  <c r="I21" i="10"/>
  <c r="G21" i="10"/>
  <c r="F21" i="10"/>
  <c r="G22" i="10" l="1"/>
  <c r="G28" i="10" s="1"/>
  <c r="G29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Korisnik</author>
  </authors>
  <commentList>
    <comment ref="E113" authorId="0" shapeId="0" xr:uid="{00000000-0006-0000-0600-000001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208,95-žsv </t>
        </r>
      </text>
    </comment>
    <comment ref="H113" authorId="0" shapeId="0" xr:uid="{00000000-0006-0000-0600-000002000000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žsv276,22</t>
        </r>
      </text>
    </comment>
    <comment ref="E120" authorId="0" shapeId="0" xr:uid="{00000000-0006-0000-0600-000003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žsv 612,50</t>
        </r>
      </text>
    </comment>
    <comment ref="H122" authorId="0" shapeId="0" xr:uid="{00000000-0006-0000-0600-000004000000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47,72-vžsv</t>
        </r>
      </text>
    </comment>
  </commentList>
</comments>
</file>

<file path=xl/sharedStrings.xml><?xml version="1.0" encoding="utf-8"?>
<sst xmlns="http://schemas.openxmlformats.org/spreadsheetml/2006/main" count="270" uniqueCount="160">
  <si>
    <t>PRIHODI UKUPNO</t>
  </si>
  <si>
    <t>RASHODI UKUPNO</t>
  </si>
  <si>
    <t>NETO FINANCIRANJE</t>
  </si>
  <si>
    <t xml:space="preserve">A. RAČUN PRIHODA I RASHODA </t>
  </si>
  <si>
    <t>Razred</t>
  </si>
  <si>
    <t>Skupina</t>
  </si>
  <si>
    <t>Prihodi poslovanja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</si>
  <si>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</si>
  <si>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</si>
  <si>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</si>
  <si>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</si>
  <si>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</si>
  <si>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</si>
  <si>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</si>
  <si>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</si>
  <si>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</si>
  <si>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</si>
  <si>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</si>
  <si>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</si>
  <si>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</si>
  <si>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</si>
  <si>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</si>
  <si>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</si>
  <si>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</si>
  <si>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</si>
  <si>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</si>
  <si>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</si>
  <si>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Izvršenje 2022.</t>
  </si>
  <si>
    <t>Plan 2023.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</si>
  <si>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</si>
  <si>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</si>
  <si>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</si>
  <si>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</si>
  <si>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</si>
  <si>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</si>
  <si>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</si>
  <si>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</si>
  <si>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</si>
  <si>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</si>
  <si>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</si>
  <si>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</si>
  <si>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</si>
  <si>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</si>
  <si>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</si>
  <si>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</si>
  <si>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</si>
  <si>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</si>
  <si>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</si>
  <si>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</si>
  <si>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</si>
  <si>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</si>
  <si>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</si>
  <si>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</si>
  <si>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</si>
  <si>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</si>
  <si>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</si>
  <si>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</si>
  <si>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</si>
  <si>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</si>
  <si>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</si>
  <si>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</si>
  <si>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Sredstva iz EU</t>
  </si>
  <si>
    <t>Prihod od financijske imovine</t>
  </si>
  <si>
    <t>Prihodi za posobne namjene</t>
  </si>
  <si>
    <t xml:space="preserve">Vlastiti prihodi </t>
  </si>
  <si>
    <t>Opći prihodi i primici</t>
  </si>
  <si>
    <t>Pomoći</t>
  </si>
  <si>
    <t xml:space="preserve">Donacije </t>
  </si>
  <si>
    <t>Vlastiti prihodi</t>
  </si>
  <si>
    <t>Prihodi za posebne namjene</t>
  </si>
  <si>
    <t xml:space="preserve">Financijski rashodi </t>
  </si>
  <si>
    <t xml:space="preserve">Naknade građanima i kućanstvima </t>
  </si>
  <si>
    <t>09 Obrazovanje</t>
  </si>
  <si>
    <t>0912 Osnovno obrazovanje</t>
  </si>
  <si>
    <t>096 Dodatne usluge u obrazovanju</t>
  </si>
  <si>
    <t xml:space="preserve">UKUPNO </t>
  </si>
  <si>
    <t>OSNOVNOŠKOLSTVO</t>
  </si>
  <si>
    <t>PROGRAM 1012</t>
  </si>
  <si>
    <t>Osnovnoškolsko obrazovanje</t>
  </si>
  <si>
    <t xml:space="preserve"> A 1012-01</t>
  </si>
  <si>
    <t>Materijalni rashodi škola STANDARD</t>
  </si>
  <si>
    <t>A 1012-02</t>
  </si>
  <si>
    <t>Financijski rashodi škola  STANDARD</t>
  </si>
  <si>
    <t>Kapitalni projekt 1012-03</t>
  </si>
  <si>
    <t>Opremanje škola STANDARD</t>
  </si>
  <si>
    <t xml:space="preserve">Opći prihodi i primici </t>
  </si>
  <si>
    <t xml:space="preserve">A 1012 -09 </t>
  </si>
  <si>
    <t>Rashodi za zaposlene-vlastiti i namjenski prihodi škola</t>
  </si>
  <si>
    <t xml:space="preserve">Rashodi za zaposlene </t>
  </si>
  <si>
    <t xml:space="preserve">Materijalni rashodi </t>
  </si>
  <si>
    <t>A 1012-10</t>
  </si>
  <si>
    <t>Materijalni rashodi-vlastiti i namjenski prihodi</t>
  </si>
  <si>
    <t>Naknade građanima i kućanstvima na temelju osiguranja i druge naknade</t>
  </si>
  <si>
    <t xml:space="preserve">Višak vlastitih prihoda </t>
  </si>
  <si>
    <t>PROGRAM 1013</t>
  </si>
  <si>
    <t>Izvanstandardni programi u školama</t>
  </si>
  <si>
    <t xml:space="preserve"> A 1013-06</t>
  </si>
  <si>
    <t>Produženi boravak</t>
  </si>
  <si>
    <t>A 1013-07</t>
  </si>
  <si>
    <t>Financiranje nabave drugih obrazovnih materijala</t>
  </si>
  <si>
    <t>A 1013-13</t>
  </si>
  <si>
    <t>Prehrana učenika u osnovnim školama</t>
  </si>
  <si>
    <t xml:space="preserve">Pomoći </t>
  </si>
  <si>
    <t>A 1013-14</t>
  </si>
  <si>
    <t>Škola puna mogućnosti 5</t>
  </si>
  <si>
    <t>Višak prihoda za posebne namjene</t>
  </si>
  <si>
    <t>Višak prihoda od pomoći</t>
  </si>
  <si>
    <t xml:space="preserve">  31 Vlastiti prihodi </t>
  </si>
  <si>
    <t xml:space="preserve">  41 Ostali prihodi za posebne namjene</t>
  </si>
  <si>
    <t>Višak/manjak prihoda 92</t>
  </si>
  <si>
    <t>41 Prihodi za posebne namjene</t>
  </si>
  <si>
    <t xml:space="preserve">  61 Donacije</t>
  </si>
  <si>
    <t>57 min</t>
  </si>
  <si>
    <t xml:space="preserve">Rashodi poslovanja </t>
  </si>
  <si>
    <t>GODIŠNJI IZVJEŠTAJ O IZVRŠENJU FINANCIJSKOG PLANA ZA 2023.g.</t>
  </si>
  <si>
    <t>Izvršenje tekuće godine</t>
  </si>
  <si>
    <t>Indeks</t>
  </si>
  <si>
    <t>57 min i pomoći</t>
  </si>
  <si>
    <t>54 eu pomoći (zbog mene)</t>
  </si>
  <si>
    <t>Zatezne kamate</t>
  </si>
  <si>
    <t xml:space="preserve"> 61 Donacije</t>
  </si>
  <si>
    <r>
      <t xml:space="preserve">Šifra 
</t>
    </r>
    <r>
      <rPr>
        <b/>
        <sz val="8"/>
        <color indexed="8"/>
        <rFont val="Arial"/>
        <family val="2"/>
        <charset val="238"/>
      </rPr>
      <t>1</t>
    </r>
  </si>
  <si>
    <r>
      <t xml:space="preserve">Naziv 
</t>
    </r>
    <r>
      <rPr>
        <b/>
        <sz val="8"/>
        <color indexed="8"/>
        <rFont val="Arial"/>
        <family val="2"/>
        <charset val="238"/>
      </rPr>
      <t>2</t>
    </r>
  </si>
  <si>
    <r>
      <t xml:space="preserve">Razred
</t>
    </r>
    <r>
      <rPr>
        <b/>
        <sz val="8"/>
        <color rgb="FF000000"/>
        <rFont val="Arial"/>
        <family val="2"/>
        <charset val="238"/>
      </rPr>
      <t>1</t>
    </r>
  </si>
  <si>
    <r>
      <t xml:space="preserve">Skupina
</t>
    </r>
    <r>
      <rPr>
        <b/>
        <sz val="8"/>
        <color rgb="FF000000"/>
        <rFont val="Arial"/>
        <family val="2"/>
        <charset val="238"/>
      </rPr>
      <t>2</t>
    </r>
  </si>
  <si>
    <r>
      <t xml:space="preserve">Naziv prihoda
</t>
    </r>
    <r>
      <rPr>
        <b/>
        <sz val="8"/>
        <color rgb="FF000000"/>
        <rFont val="Arial"/>
        <family val="2"/>
        <charset val="238"/>
      </rPr>
      <t>3</t>
    </r>
  </si>
  <si>
    <r>
      <t xml:space="preserve">Izvršenje prethodne godine
</t>
    </r>
    <r>
      <rPr>
        <b/>
        <sz val="8"/>
        <color rgb="FF000000"/>
        <rFont val="Arial"/>
        <family val="2"/>
        <charset val="238"/>
      </rPr>
      <t>4</t>
    </r>
  </si>
  <si>
    <r>
      <t xml:space="preserve">Naziv rashoda
</t>
    </r>
    <r>
      <rPr>
        <b/>
        <sz val="8"/>
        <color rgb="FF000000"/>
        <rFont val="Arial"/>
        <family val="2"/>
        <charset val="238"/>
      </rPr>
      <t>3</t>
    </r>
  </si>
  <si>
    <r>
      <t xml:space="preserve">BROJČANA OZNAKA I NAZIV
</t>
    </r>
    <r>
      <rPr>
        <b/>
        <sz val="8"/>
        <color rgb="FF000000"/>
        <rFont val="Arial"/>
        <family val="2"/>
        <charset val="238"/>
      </rPr>
      <t>1</t>
    </r>
  </si>
  <si>
    <r>
      <t xml:space="preserve">Brojčana oznaka i naziv
</t>
    </r>
    <r>
      <rPr>
        <b/>
        <sz val="8"/>
        <color rgb="FF000000"/>
        <rFont val="Arial"/>
        <family val="2"/>
        <charset val="238"/>
      </rPr>
      <t>1</t>
    </r>
  </si>
  <si>
    <t>Tekući plan 2023.</t>
  </si>
  <si>
    <r>
      <t xml:space="preserve">Tekući plan 2023.
</t>
    </r>
    <r>
      <rPr>
        <b/>
        <sz val="8"/>
        <color rgb="FF000000"/>
        <rFont val="Arial"/>
        <family val="2"/>
        <charset val="238"/>
      </rPr>
      <t>6</t>
    </r>
  </si>
  <si>
    <r>
      <t xml:space="preserve">Izvršenje prethodne godine
</t>
    </r>
    <r>
      <rPr>
        <b/>
        <sz val="8"/>
        <color rgb="FF000000"/>
        <rFont val="Arial"/>
        <family val="2"/>
        <charset val="238"/>
      </rPr>
      <t>2</t>
    </r>
  </si>
  <si>
    <t>Izvršenje 2023.*</t>
  </si>
  <si>
    <t>Plan 2024.</t>
  </si>
  <si>
    <t>Izvorni Plan 2024.</t>
  </si>
  <si>
    <r>
      <t xml:space="preserve">Izvršenje 2023.
</t>
    </r>
    <r>
      <rPr>
        <b/>
        <sz val="8"/>
        <color indexed="8"/>
        <rFont val="Arial"/>
        <family val="2"/>
        <charset val="238"/>
      </rPr>
      <t>3</t>
    </r>
  </si>
  <si>
    <r>
      <t xml:space="preserve">Izvorni plan 2024.
</t>
    </r>
    <r>
      <rPr>
        <b/>
        <sz val="8"/>
        <color indexed="8"/>
        <rFont val="Arial"/>
        <family val="2"/>
        <charset val="238"/>
      </rPr>
      <t>4</t>
    </r>
  </si>
  <si>
    <r>
      <t xml:space="preserve">Tekući plan 2024.
</t>
    </r>
    <r>
      <rPr>
        <b/>
        <sz val="8"/>
        <color indexed="8"/>
        <rFont val="Arial"/>
        <family val="2"/>
        <charset val="238"/>
      </rPr>
      <t>5</t>
    </r>
  </si>
  <si>
    <t>zaštitar</t>
  </si>
  <si>
    <t>žsv</t>
  </si>
  <si>
    <r>
      <t xml:space="preserve">Izvorni plan 2024.
</t>
    </r>
    <r>
      <rPr>
        <b/>
        <sz val="8"/>
        <color rgb="FF000000"/>
        <rFont val="Arial"/>
        <family val="2"/>
        <charset val="238"/>
      </rPr>
      <t>5</t>
    </r>
  </si>
  <si>
    <r>
      <t xml:space="preserve">Izvorni plan 2024.
</t>
    </r>
    <r>
      <rPr>
        <b/>
        <sz val="8"/>
        <color rgb="FF000000"/>
        <rFont val="Arial"/>
        <family val="2"/>
        <charset val="238"/>
      </rPr>
      <t>3</t>
    </r>
  </si>
  <si>
    <t>vžsv</t>
  </si>
  <si>
    <t>Tekući plan 2024.</t>
  </si>
  <si>
    <t>Izvršenje plana 2024.</t>
  </si>
  <si>
    <t>Izvršenje  tekućeg plana 2024.</t>
  </si>
  <si>
    <r>
      <t xml:space="preserve">Tekući plan 2024.
</t>
    </r>
    <r>
      <rPr>
        <b/>
        <sz val="8"/>
        <color rgb="FF000000"/>
        <rFont val="Arial"/>
        <family val="2"/>
        <charset val="238"/>
      </rPr>
      <t>6</t>
    </r>
  </si>
  <si>
    <r>
      <t xml:space="preserve">Izvršenje plana
</t>
    </r>
    <r>
      <rPr>
        <b/>
        <sz val="8"/>
        <color rgb="FF000000"/>
        <rFont val="Arial"/>
        <family val="2"/>
        <charset val="238"/>
      </rPr>
      <t>7</t>
    </r>
  </si>
  <si>
    <r>
      <t xml:space="preserve">Izvršenjeplana
</t>
    </r>
    <r>
      <rPr>
        <b/>
        <sz val="8"/>
        <color rgb="FF000000"/>
        <rFont val="Arial"/>
        <family val="2"/>
        <charset val="238"/>
      </rPr>
      <t>7</t>
    </r>
  </si>
  <si>
    <r>
      <t xml:space="preserve">Izvršenje plana
</t>
    </r>
    <r>
      <rPr>
        <b/>
        <sz val="8"/>
        <color rgb="FF000000"/>
        <rFont val="Arial"/>
        <family val="2"/>
        <charset val="238"/>
      </rPr>
      <t>5</t>
    </r>
  </si>
  <si>
    <r>
      <t xml:space="preserve">Tekući plan 2024.
</t>
    </r>
    <r>
      <rPr>
        <b/>
        <sz val="8"/>
        <color rgb="FF000000"/>
        <rFont val="Arial"/>
        <family val="2"/>
        <charset val="238"/>
      </rPr>
      <t>4</t>
    </r>
  </si>
  <si>
    <r>
      <t xml:space="preserve">Izvršenje plana
</t>
    </r>
    <r>
      <rPr>
        <b/>
        <sz val="8"/>
        <color indexed="8"/>
        <rFont val="Arial"/>
        <family val="2"/>
        <charset val="238"/>
      </rPr>
      <t>6</t>
    </r>
  </si>
  <si>
    <r>
      <t xml:space="preserve">Indeks
</t>
    </r>
    <r>
      <rPr>
        <b/>
        <sz val="8"/>
        <color indexed="8"/>
        <rFont val="Arial"/>
        <family val="2"/>
        <charset val="238"/>
      </rPr>
      <t>6/4x100</t>
    </r>
  </si>
  <si>
    <r>
      <t xml:space="preserve">Indeks
</t>
    </r>
    <r>
      <rPr>
        <b/>
        <sz val="8"/>
        <color indexed="8"/>
        <rFont val="Arial"/>
        <family val="2"/>
        <charset val="238"/>
      </rPr>
      <t>6/3x100</t>
    </r>
  </si>
  <si>
    <r>
      <t xml:space="preserve">Indeks
</t>
    </r>
    <r>
      <rPr>
        <b/>
        <sz val="8"/>
        <color rgb="FF000000"/>
        <rFont val="Arial"/>
        <family val="2"/>
        <charset val="238"/>
      </rPr>
      <t>5/3*100</t>
    </r>
  </si>
  <si>
    <r>
      <t xml:space="preserve">Indeks
</t>
    </r>
    <r>
      <rPr>
        <b/>
        <sz val="8"/>
        <color rgb="FF000000"/>
        <rFont val="Arial"/>
        <family val="2"/>
        <charset val="238"/>
      </rPr>
      <t>5/2*100</t>
    </r>
  </si>
  <si>
    <r>
      <t xml:space="preserve">Indeks
</t>
    </r>
    <r>
      <rPr>
        <b/>
        <sz val="8"/>
        <color rgb="FF000000"/>
        <rFont val="Arial"/>
        <family val="2"/>
        <charset val="238"/>
      </rPr>
      <t>7/5*100</t>
    </r>
  </si>
  <si>
    <r>
      <t xml:space="preserve">Indeks
</t>
    </r>
    <r>
      <rPr>
        <b/>
        <sz val="8"/>
        <color rgb="FF000000"/>
        <rFont val="Arial"/>
        <family val="2"/>
        <charset val="238"/>
      </rPr>
      <t>7/4*100</t>
    </r>
  </si>
  <si>
    <t>POLUGODIŠNJI IZVJEŠTAJ O IZVRŠENJU FINANCIJSKOG PLANA ZA 2023.g.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</si>
</sst>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"/>
    <numFmt numFmtId="165" formatCode="#,##0.00_ ;\-#,##0.00\ 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i/>
      <u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2" fontId="0" fillId="0" borderId="0" xfId="0" applyNumberFormat="1"/>
    <xf numFmtId="2" fontId="2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2" fontId="6" fillId="4" borderId="3" xfId="0" applyNumberFormat="1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left" vertical="center" wrapText="1"/>
    </xf>
    <xf numFmtId="2" fontId="9" fillId="2" borderId="3" xfId="0" applyNumberFormat="1" applyFont="1" applyFill="1" applyBorder="1" applyAlignment="1">
      <alignment horizontal="left" vertical="center" wrapText="1"/>
    </xf>
    <xf numFmtId="2" fontId="7" fillId="2" borderId="3" xfId="0" applyNumberFormat="1" applyFont="1" applyFill="1" applyBorder="1" applyAlignment="1">
      <alignment horizontal="left" vertical="center" wrapText="1"/>
    </xf>
    <xf numFmtId="2" fontId="7" fillId="2" borderId="3" xfId="0" quotePrefix="1" applyNumberFormat="1" applyFont="1" applyFill="1" applyBorder="1" applyAlignment="1">
      <alignment horizontal="left" vertical="center"/>
    </xf>
    <xf numFmtId="2" fontId="8" fillId="2" borderId="3" xfId="0" quotePrefix="1" applyNumberFormat="1" applyFont="1" applyFill="1" applyBorder="1" applyAlignment="1">
      <alignment horizontal="left" vertical="center"/>
    </xf>
    <xf numFmtId="2" fontId="7" fillId="2" borderId="0" xfId="0" quotePrefix="1" applyNumberFormat="1" applyFont="1" applyFill="1" applyAlignment="1">
      <alignment horizontal="left" vertical="center"/>
    </xf>
    <xf numFmtId="2" fontId="7" fillId="2" borderId="0" xfId="0" applyNumberFormat="1" applyFont="1" applyFill="1" applyAlignment="1">
      <alignment horizontal="left" vertical="center" wrapText="1"/>
    </xf>
    <xf numFmtId="2" fontId="9" fillId="5" borderId="3" xfId="0" applyNumberFormat="1" applyFont="1" applyFill="1" applyBorder="1" applyAlignment="1">
      <alignment vertical="center" wrapText="1"/>
    </xf>
    <xf numFmtId="2" fontId="7" fillId="2" borderId="3" xfId="0" applyNumberFormat="1" applyFont="1" applyFill="1" applyBorder="1" applyAlignment="1">
      <alignment vertical="center" wrapText="1"/>
    </xf>
    <xf numFmtId="2" fontId="11" fillId="0" borderId="0" xfId="0" applyNumberFormat="1" applyFont="1" applyAlignment="1">
      <alignment wrapText="1"/>
    </xf>
    <xf numFmtId="2" fontId="2" fillId="0" borderId="0" xfId="0" applyNumberFormat="1" applyFont="1" applyAlignment="1">
      <alignment horizontal="left" wrapText="1"/>
    </xf>
    <xf numFmtId="2" fontId="4" fillId="0" borderId="0" xfId="0" applyNumberFormat="1" applyFont="1" applyAlignment="1">
      <alignment wrapText="1"/>
    </xf>
    <xf numFmtId="2" fontId="2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2" fontId="6" fillId="0" borderId="1" xfId="0" quotePrefix="1" applyNumberFormat="1" applyFont="1" applyBorder="1" applyAlignment="1">
      <alignment horizontal="left" wrapText="1"/>
    </xf>
    <xf numFmtId="2" fontId="6" fillId="0" borderId="2" xfId="0" quotePrefix="1" applyNumberFormat="1" applyFont="1" applyBorder="1" applyAlignment="1">
      <alignment horizontal="left" wrapText="1"/>
    </xf>
    <xf numFmtId="2" fontId="6" fillId="0" borderId="2" xfId="0" quotePrefix="1" applyNumberFormat="1" applyFont="1" applyBorder="1" applyAlignment="1">
      <alignment horizontal="center" wrapText="1"/>
    </xf>
    <xf numFmtId="2" fontId="6" fillId="0" borderId="2" xfId="0" quotePrefix="1" applyNumberFormat="1" applyFont="1" applyBorder="1" applyAlignment="1">
      <alignment horizontal="left"/>
    </xf>
    <xf numFmtId="2" fontId="6" fillId="2" borderId="3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vertical="center"/>
    </xf>
    <xf numFmtId="2" fontId="6" fillId="3" borderId="3" xfId="0" applyNumberFormat="1" applyFont="1" applyFill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9" fillId="3" borderId="1" xfId="0" applyNumberFormat="1" applyFont="1" applyFill="1" applyBorder="1" applyAlignment="1">
      <alignment horizontal="left" vertical="center"/>
    </xf>
    <xf numFmtId="2" fontId="4" fillId="0" borderId="0" xfId="0" applyNumberFormat="1" applyFont="1" applyAlignment="1">
      <alignment horizontal="center" vertical="center" wrapText="1"/>
    </xf>
    <xf numFmtId="2" fontId="3" fillId="0" borderId="0" xfId="0" applyNumberFormat="1" applyFont="1"/>
    <xf numFmtId="2" fontId="2" fillId="0" borderId="0" xfId="0" quotePrefix="1" applyNumberFormat="1" applyFont="1" applyAlignment="1">
      <alignment horizontal="center" vertical="center" wrapText="1"/>
    </xf>
    <xf numFmtId="2" fontId="9" fillId="4" borderId="1" xfId="0" quotePrefix="1" applyNumberFormat="1" applyFont="1" applyFill="1" applyBorder="1" applyAlignment="1">
      <alignment horizontal="right"/>
    </xf>
    <xf numFmtId="2" fontId="9" fillId="3" borderId="1" xfId="0" quotePrefix="1" applyNumberFormat="1" applyFont="1" applyFill="1" applyBorder="1" applyAlignment="1">
      <alignment horizontal="right"/>
    </xf>
    <xf numFmtId="2" fontId="16" fillId="0" borderId="0" xfId="0" applyNumberFormat="1" applyFont="1" applyAlignment="1">
      <alignment horizontal="center" vertical="center" wrapText="1"/>
    </xf>
    <xf numFmtId="2" fontId="17" fillId="0" borderId="0" xfId="0" applyNumberFormat="1" applyFont="1" applyAlignment="1">
      <alignment wrapText="1"/>
    </xf>
    <xf numFmtId="2" fontId="18" fillId="0" borderId="0" xfId="0" quotePrefix="1" applyNumberFormat="1" applyFont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2" fontId="7" fillId="0" borderId="0" xfId="0" applyNumberFormat="1" applyFont="1"/>
    <xf numFmtId="2" fontId="9" fillId="0" borderId="1" xfId="0" quotePrefix="1" applyNumberFormat="1" applyFont="1" applyBorder="1" applyAlignment="1">
      <alignment horizontal="left" wrapText="1"/>
    </xf>
    <xf numFmtId="2" fontId="9" fillId="0" borderId="2" xfId="0" quotePrefix="1" applyNumberFormat="1" applyFont="1" applyBorder="1" applyAlignment="1">
      <alignment horizontal="left" wrapText="1"/>
    </xf>
    <xf numFmtId="2" fontId="9" fillId="0" borderId="2" xfId="0" quotePrefix="1" applyNumberFormat="1" applyFont="1" applyBorder="1" applyAlignment="1">
      <alignment horizontal="center" wrapText="1"/>
    </xf>
    <xf numFmtId="2" fontId="9" fillId="0" borderId="2" xfId="0" quotePrefix="1" applyNumberFormat="1" applyFont="1" applyBorder="1" applyAlignment="1">
      <alignment horizontal="left"/>
    </xf>
    <xf numFmtId="2" fontId="9" fillId="2" borderId="3" xfId="0" applyNumberFormat="1" applyFont="1" applyFill="1" applyBorder="1" applyAlignment="1">
      <alignment horizontal="center" vertical="center" wrapText="1"/>
    </xf>
    <xf numFmtId="2" fontId="6" fillId="3" borderId="1" xfId="0" quotePrefix="1" applyNumberFormat="1" applyFont="1" applyFill="1" applyBorder="1" applyAlignment="1">
      <alignment horizontal="right"/>
    </xf>
    <xf numFmtId="2" fontId="8" fillId="2" borderId="3" xfId="0" quotePrefix="1" applyNumberFormat="1" applyFont="1" applyFill="1" applyBorder="1" applyAlignment="1">
      <alignment horizontal="left" vertical="center" wrapText="1"/>
    </xf>
    <xf numFmtId="2" fontId="8" fillId="2" borderId="3" xfId="0" applyNumberFormat="1" applyFont="1" applyFill="1" applyBorder="1" applyAlignment="1">
      <alignment horizontal="left" vertical="center" wrapText="1"/>
    </xf>
    <xf numFmtId="2" fontId="6" fillId="6" borderId="4" xfId="0" applyNumberFormat="1" applyFont="1" applyFill="1" applyBorder="1" applyAlignment="1">
      <alignment horizontal="left" vertical="center" wrapText="1"/>
    </xf>
    <xf numFmtId="2" fontId="6" fillId="5" borderId="4" xfId="0" applyNumberFormat="1" applyFont="1" applyFill="1" applyBorder="1" applyAlignment="1">
      <alignment horizontal="left" vertical="center" wrapText="1"/>
    </xf>
    <xf numFmtId="2" fontId="15" fillId="2" borderId="4" xfId="0" applyNumberFormat="1" applyFont="1" applyFill="1" applyBorder="1" applyAlignment="1">
      <alignment horizontal="left" vertical="center" wrapText="1"/>
    </xf>
    <xf numFmtId="2" fontId="3" fillId="2" borderId="4" xfId="0" applyNumberFormat="1" applyFont="1" applyFill="1" applyBorder="1" applyAlignment="1">
      <alignment horizontal="left" vertical="center" wrapText="1"/>
    </xf>
    <xf numFmtId="2" fontId="6" fillId="5" borderId="6" xfId="0" applyNumberFormat="1" applyFont="1" applyFill="1" applyBorder="1" applyAlignment="1">
      <alignment horizontal="left" vertical="center" wrapText="1"/>
    </xf>
    <xf numFmtId="2" fontId="15" fillId="2" borderId="6" xfId="0" applyNumberFormat="1" applyFont="1" applyFill="1" applyBorder="1" applyAlignment="1">
      <alignment horizontal="left" vertical="center" wrapText="1"/>
    </xf>
    <xf numFmtId="2" fontId="15" fillId="2" borderId="3" xfId="0" applyNumberFormat="1" applyFont="1" applyFill="1" applyBorder="1" applyAlignment="1">
      <alignment horizontal="left" vertical="center" wrapText="1"/>
    </xf>
    <xf numFmtId="2" fontId="15" fillId="2" borderId="7" xfId="0" applyNumberFormat="1" applyFont="1" applyFill="1" applyBorder="1" applyAlignment="1">
      <alignment horizontal="left" vertical="center" wrapText="1"/>
    </xf>
    <xf numFmtId="2" fontId="6" fillId="0" borderId="4" xfId="0" applyNumberFormat="1" applyFont="1" applyBorder="1" applyAlignment="1">
      <alignment horizontal="left" vertical="center" wrapText="1"/>
    </xf>
    <xf numFmtId="2" fontId="15" fillId="7" borderId="7" xfId="0" applyNumberFormat="1" applyFont="1" applyFill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left" vertical="center" wrapText="1"/>
    </xf>
    <xf numFmtId="2" fontId="6" fillId="5" borderId="7" xfId="0" applyNumberFormat="1" applyFont="1" applyFill="1" applyBorder="1" applyAlignment="1">
      <alignment horizontal="left" vertical="center" wrapText="1"/>
    </xf>
    <xf numFmtId="2" fontId="6" fillId="2" borderId="7" xfId="0" applyNumberFormat="1" applyFont="1" applyFill="1" applyBorder="1" applyAlignment="1">
      <alignment horizontal="left" vertical="center" wrapText="1"/>
    </xf>
    <xf numFmtId="2" fontId="15" fillId="2" borderId="7" xfId="0" quotePrefix="1" applyNumberFormat="1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righ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15" fillId="2" borderId="2" xfId="0" applyFont="1" applyFill="1" applyBorder="1" applyAlignment="1">
      <alignment horizontal="left"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15" fillId="7" borderId="2" xfId="0" applyFont="1" applyFill="1" applyBorder="1" applyAlignment="1">
      <alignment horizontal="right" vertical="center" wrapText="1"/>
    </xf>
    <xf numFmtId="0" fontId="15" fillId="7" borderId="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right" vertical="center" wrapText="1"/>
    </xf>
    <xf numFmtId="164" fontId="0" fillId="0" borderId="0" xfId="0" applyNumberFormat="1"/>
    <xf numFmtId="4" fontId="3" fillId="2" borderId="3" xfId="0" applyNumberFormat="1" applyFont="1" applyFill="1" applyBorder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4" fontId="7" fillId="2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7" fillId="2" borderId="3" xfId="0" applyNumberFormat="1" applyFont="1" applyFill="1" applyBorder="1" applyAlignment="1">
      <alignment horizontal="right" wrapText="1"/>
    </xf>
    <xf numFmtId="4" fontId="6" fillId="5" borderId="3" xfId="0" applyNumberFormat="1" applyFont="1" applyFill="1" applyBorder="1" applyAlignment="1">
      <alignment horizontal="center"/>
    </xf>
    <xf numFmtId="4" fontId="6" fillId="6" borderId="3" xfId="0" applyNumberFormat="1" applyFont="1" applyFill="1" applyBorder="1" applyAlignment="1">
      <alignment horizontal="center"/>
    </xf>
    <xf numFmtId="0" fontId="9" fillId="6" borderId="3" xfId="0" applyFont="1" applyFill="1" applyBorder="1" applyAlignment="1">
      <alignment horizontal="left" vertical="center" wrapText="1"/>
    </xf>
    <xf numFmtId="2" fontId="9" fillId="6" borderId="3" xfId="0" applyNumberFormat="1" applyFont="1" applyFill="1" applyBorder="1" applyAlignment="1">
      <alignment horizontal="left" vertical="center" wrapText="1"/>
    </xf>
    <xf numFmtId="0" fontId="9" fillId="8" borderId="4" xfId="0" applyFont="1" applyFill="1" applyBorder="1" applyAlignment="1">
      <alignment horizontal="center" vertical="center" wrapText="1"/>
    </xf>
    <xf numFmtId="2" fontId="9" fillId="8" borderId="4" xfId="0" applyNumberFormat="1" applyFont="1" applyFill="1" applyBorder="1" applyAlignment="1">
      <alignment horizontal="center" vertical="center" wrapText="1"/>
    </xf>
    <xf numFmtId="2" fontId="9" fillId="8" borderId="3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2" fontId="6" fillId="8" borderId="4" xfId="0" applyNumberFormat="1" applyFont="1" applyFill="1" applyBorder="1" applyAlignment="1">
      <alignment horizontal="center" vertical="center" wrapText="1"/>
    </xf>
    <xf numFmtId="2" fontId="6" fillId="8" borderId="3" xfId="0" applyNumberFormat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vertical="center" wrapText="1"/>
    </xf>
    <xf numFmtId="4" fontId="3" fillId="2" borderId="0" xfId="0" applyNumberFormat="1" applyFont="1" applyFill="1" applyAlignment="1">
      <alignment horizontal="right"/>
    </xf>
    <xf numFmtId="2" fontId="0" fillId="2" borderId="0" xfId="0" applyNumberFormat="1" applyFill="1"/>
    <xf numFmtId="2" fontId="9" fillId="2" borderId="7" xfId="0" applyNumberFormat="1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2" fontId="8" fillId="2" borderId="7" xfId="0" applyNumberFormat="1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4" fontId="20" fillId="2" borderId="3" xfId="0" applyNumberFormat="1" applyFont="1" applyFill="1" applyBorder="1" applyAlignment="1">
      <alignment horizontal="right"/>
    </xf>
    <xf numFmtId="4" fontId="20" fillId="0" borderId="3" xfId="0" applyNumberFormat="1" applyFont="1" applyBorder="1" applyAlignment="1">
      <alignment horizontal="right"/>
    </xf>
    <xf numFmtId="0" fontId="21" fillId="2" borderId="3" xfId="0" applyFont="1" applyFill="1" applyBorder="1" applyAlignment="1">
      <alignment horizontal="left" vertical="center" wrapText="1"/>
    </xf>
    <xf numFmtId="0" fontId="21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4" fontId="21" fillId="2" borderId="3" xfId="0" applyNumberFormat="1" applyFont="1" applyFill="1" applyBorder="1" applyAlignment="1">
      <alignment horizontal="right"/>
    </xf>
    <xf numFmtId="0" fontId="22" fillId="2" borderId="2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2" fontId="3" fillId="2" borderId="7" xfId="0" applyNumberFormat="1" applyFont="1" applyFill="1" applyBorder="1" applyAlignment="1">
      <alignment horizontal="left" vertical="center" wrapText="1"/>
    </xf>
    <xf numFmtId="2" fontId="25" fillId="4" borderId="3" xfId="0" applyNumberFormat="1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horizontal="right"/>
    </xf>
    <xf numFmtId="0" fontId="20" fillId="2" borderId="1" xfId="0" applyFont="1" applyFill="1" applyBorder="1" applyAlignment="1">
      <alignment horizontal="left" vertical="center" wrapText="1"/>
    </xf>
    <xf numFmtId="4" fontId="30" fillId="2" borderId="3" xfId="0" applyNumberFormat="1" applyFont="1" applyFill="1" applyBorder="1" applyAlignment="1">
      <alignment horizontal="right"/>
    </xf>
    <xf numFmtId="4" fontId="21" fillId="9" borderId="3" xfId="0" applyNumberFormat="1" applyFont="1" applyFill="1" applyBorder="1" applyAlignment="1">
      <alignment horizontal="right"/>
    </xf>
    <xf numFmtId="4" fontId="9" fillId="9" borderId="3" xfId="0" applyNumberFormat="1" applyFont="1" applyFill="1" applyBorder="1" applyAlignment="1">
      <alignment horizontal="right"/>
    </xf>
    <xf numFmtId="4" fontId="6" fillId="9" borderId="3" xfId="0" applyNumberFormat="1" applyFont="1" applyFill="1" applyBorder="1" applyAlignment="1">
      <alignment horizontal="right"/>
    </xf>
    <xf numFmtId="4" fontId="7" fillId="9" borderId="3" xfId="0" applyNumberFormat="1" applyFont="1" applyFill="1" applyBorder="1" applyAlignment="1">
      <alignment horizontal="right"/>
    </xf>
    <xf numFmtId="4" fontId="8" fillId="2" borderId="3" xfId="0" applyNumberFormat="1" applyFont="1" applyFill="1" applyBorder="1" applyAlignment="1">
      <alignment horizontal="right"/>
    </xf>
    <xf numFmtId="2" fontId="9" fillId="0" borderId="1" xfId="0" quotePrefix="1" applyNumberFormat="1" applyFont="1" applyBorder="1" applyAlignment="1">
      <alignment horizontal="left" vertical="center"/>
    </xf>
    <xf numFmtId="2" fontId="7" fillId="0" borderId="2" xfId="0" applyNumberFormat="1" applyFont="1" applyBorder="1" applyAlignment="1">
      <alignment vertical="center"/>
    </xf>
    <xf numFmtId="2" fontId="5" fillId="0" borderId="0" xfId="0" applyNumberFormat="1" applyFont="1" applyAlignment="1">
      <alignment horizontal="center" vertical="center" wrapText="1"/>
    </xf>
    <xf numFmtId="2" fontId="11" fillId="0" borderId="0" xfId="0" applyNumberFormat="1" applyFont="1" applyAlignment="1">
      <alignment wrapText="1"/>
    </xf>
    <xf numFmtId="2" fontId="9" fillId="3" borderId="1" xfId="0" applyNumberFormat="1" applyFont="1" applyFill="1" applyBorder="1" applyAlignment="1">
      <alignment horizontal="left" vertical="center" wrapText="1"/>
    </xf>
    <xf numFmtId="2" fontId="7" fillId="3" borderId="2" xfId="0" applyNumberFormat="1" applyFont="1" applyFill="1" applyBorder="1" applyAlignment="1">
      <alignment vertical="center" wrapText="1"/>
    </xf>
    <xf numFmtId="2" fontId="7" fillId="3" borderId="2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horizontal="left" vertical="center" wrapText="1"/>
    </xf>
    <xf numFmtId="2" fontId="7" fillId="0" borderId="2" xfId="0" applyNumberFormat="1" applyFont="1" applyBorder="1" applyAlignment="1">
      <alignment vertical="center" wrapText="1"/>
    </xf>
    <xf numFmtId="2" fontId="9" fillId="0" borderId="1" xfId="0" quotePrefix="1" applyNumberFormat="1" applyFont="1" applyBorder="1" applyAlignment="1">
      <alignment horizontal="left" vertical="center" wrapText="1"/>
    </xf>
    <xf numFmtId="2" fontId="9" fillId="3" borderId="1" xfId="0" quotePrefix="1" applyNumberFormat="1" applyFont="1" applyFill="1" applyBorder="1" applyAlignment="1">
      <alignment horizontal="left" vertical="center" wrapText="1"/>
    </xf>
    <xf numFmtId="2" fontId="13" fillId="0" borderId="0" xfId="0" applyNumberFormat="1" applyFont="1" applyAlignment="1">
      <alignment wrapText="1"/>
    </xf>
    <xf numFmtId="2" fontId="14" fillId="0" borderId="0" xfId="0" applyNumberFormat="1" applyFont="1" applyAlignment="1">
      <alignment wrapText="1"/>
    </xf>
    <xf numFmtId="2" fontId="9" fillId="4" borderId="1" xfId="0" applyNumberFormat="1" applyFont="1" applyFill="1" applyBorder="1" applyAlignment="1">
      <alignment horizontal="left" vertical="center" wrapText="1"/>
    </xf>
    <xf numFmtId="2" fontId="9" fillId="4" borderId="2" xfId="0" applyNumberFormat="1" applyFont="1" applyFill="1" applyBorder="1" applyAlignment="1">
      <alignment horizontal="left" vertical="center" wrapText="1"/>
    </xf>
    <xf numFmtId="2" fontId="9" fillId="4" borderId="4" xfId="0" applyNumberFormat="1" applyFont="1" applyFill="1" applyBorder="1" applyAlignment="1">
      <alignment horizontal="left" vertical="center" wrapText="1"/>
    </xf>
    <xf numFmtId="2" fontId="9" fillId="3" borderId="2" xfId="0" applyNumberFormat="1" applyFont="1" applyFill="1" applyBorder="1" applyAlignment="1">
      <alignment horizontal="left" vertical="center" wrapText="1"/>
    </xf>
    <xf numFmtId="2" fontId="9" fillId="3" borderId="4" xfId="0" applyNumberFormat="1" applyFont="1" applyFill="1" applyBorder="1" applyAlignment="1">
      <alignment horizontal="left" vertical="center" wrapText="1"/>
    </xf>
    <xf numFmtId="2" fontId="16" fillId="0" borderId="0" xfId="0" applyNumberFormat="1" applyFont="1" applyAlignment="1">
      <alignment horizontal="center" vertical="center" wrapText="1"/>
    </xf>
    <xf numFmtId="2" fontId="0" fillId="0" borderId="2" xfId="0" applyNumberFormat="1" applyBorder="1" applyAlignment="1">
      <alignment horizontal="left" vertical="center" wrapText="1"/>
    </xf>
    <xf numFmtId="2" fontId="0" fillId="0" borderId="4" xfId="0" applyNumberFormat="1" applyBorder="1" applyAlignment="1">
      <alignment horizontal="left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2" fontId="7" fillId="6" borderId="2" xfId="0" applyNumberFormat="1" applyFont="1" applyFill="1" applyBorder="1" applyAlignment="1">
      <alignment horizontal="center" vertical="center" wrapText="1"/>
    </xf>
    <xf numFmtId="2" fontId="7" fillId="6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2" fontId="11" fillId="0" borderId="0" xfId="0" applyNumberFormat="1" applyFont="1" applyAlignment="1">
      <alignment vertical="center" wrapText="1"/>
    </xf>
    <xf numFmtId="0" fontId="5" fillId="8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left" vertical="center" wrapText="1"/>
    </xf>
    <xf numFmtId="2" fontId="6" fillId="6" borderId="2" xfId="0" applyNumberFormat="1" applyFont="1" applyFill="1" applyBorder="1" applyAlignment="1">
      <alignment horizontal="left" vertical="center" wrapText="1"/>
    </xf>
    <xf numFmtId="2" fontId="6" fillId="6" borderId="4" xfId="0" applyNumberFormat="1" applyFont="1" applyFill="1" applyBorder="1" applyAlignment="1">
      <alignment horizontal="left" vertical="center" wrapText="1"/>
    </xf>
    <xf numFmtId="2" fontId="12" fillId="4" borderId="2" xfId="0" applyNumberFormat="1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4" workbookViewId="0">
      <selection activeCell="N26" sqref="N26"/>
    </sheetView>
  </sheetViews>
  <sheetFormatPr defaultColWidth="9.109375" defaultRowHeight="14.55" x14ac:dyDescent="0.3"/>
  <cols>
    <col min="1" max="4" width="9.109375" style="19"/>
    <col min="5" max="7" width="25.33203125" style="19" customWidth="1"/>
    <col min="8" max="8" width="25.33203125" style="19" hidden="1" customWidth="1"/>
    <col min="9" max="9" width="25.33203125" style="19" customWidth="1"/>
    <col min="10" max="16384" width="9.109375" style="19"/>
  </cols>
  <sheetData>
    <row r="1" spans="1:9" ht="42.05" customHeight="1" x14ac:dyDescent="0.3">
      <c r="A1" s="175" t="s">
        <v>159</v>
      </c>
      <c r="B1" s="175"/>
      <c r="C1" s="175"/>
      <c r="D1" s="175"/>
      <c r="E1" s="175"/>
      <c r="F1" s="175"/>
      <c r="G1" s="175"/>
      <c r="H1" s="175"/>
      <c r="I1" s="175"/>
    </row>
    <row r="2" spans="1:9" ht="17.55" x14ac:dyDescent="0.3">
      <c r="A2" s="20"/>
      <c r="B2" s="20"/>
      <c r="C2" s="20"/>
      <c r="D2" s="20"/>
      <c r="E2" s="20"/>
      <c r="F2" s="20"/>
      <c r="G2" s="20"/>
      <c r="H2" s="20"/>
      <c r="I2" s="20"/>
    </row>
    <row r="3" spans="1:9" ht="15.75" x14ac:dyDescent="0.3">
      <c r="A3" s="175" t="s">
        <v>17</v>
      </c>
      <c r="B3" s="175"/>
      <c r="C3" s="175"/>
      <c r="D3" s="175"/>
      <c r="E3" s="175"/>
      <c r="F3" s="175"/>
      <c r="G3" s="175"/>
      <c r="H3" s="175"/>
      <c r="I3" s="175"/>
    </row>
    <row r="4" spans="1:9" ht="17.55" x14ac:dyDescent="0.3">
      <c r="A4" s="20"/>
      <c r="B4" s="20"/>
      <c r="C4" s="20"/>
      <c r="D4" s="20"/>
      <c r="E4" s="20"/>
      <c r="F4" s="20"/>
      <c r="G4" s="20"/>
      <c r="H4" s="20"/>
      <c r="I4" s="20"/>
    </row>
    <row r="5" spans="1:9" ht="15.75" x14ac:dyDescent="0.3">
      <c r="A5" s="175" t="s">
        <v>21</v>
      </c>
      <c r="B5" s="176"/>
      <c r="C5" s="176"/>
      <c r="D5" s="176"/>
      <c r="E5" s="176"/>
      <c r="F5" s="176"/>
      <c r="G5" s="176"/>
      <c r="H5" s="176"/>
      <c r="I5" s="176"/>
    </row>
    <row r="6" spans="1:9" ht="17.55" x14ac:dyDescent="0.3">
      <c r="A6" s="34"/>
      <c r="B6" s="35"/>
      <c r="C6" s="35"/>
      <c r="D6" s="35"/>
      <c r="E6" s="36"/>
      <c r="F6" s="37"/>
      <c r="G6" s="37"/>
      <c r="H6" s="37"/>
      <c r="I6" s="37"/>
    </row>
    <row r="7" spans="1:9" ht="21.05" customHeight="1" x14ac:dyDescent="0.3">
      <c r="A7" s="38"/>
      <c r="B7" s="39"/>
      <c r="C7" s="39"/>
      <c r="D7" s="40"/>
      <c r="E7" s="41"/>
      <c r="F7" s="42" t="s">
        <v>133</v>
      </c>
      <c r="G7" s="42" t="s">
        <v>135</v>
      </c>
      <c r="H7" s="42" t="s">
        <v>144</v>
      </c>
      <c r="I7" s="42" t="s">
        <v>145</v>
      </c>
    </row>
    <row r="8" spans="1:9" x14ac:dyDescent="0.3">
      <c r="A8" s="177" t="s">
        <v>0</v>
      </c>
      <c r="B8" s="178"/>
      <c r="C8" s="178"/>
      <c r="D8" s="178"/>
      <c r="E8" s="179"/>
      <c r="F8" s="129">
        <v>1394211.87</v>
      </c>
      <c r="G8" s="128">
        <v>3502091.88</v>
      </c>
      <c r="H8" s="128"/>
      <c r="I8" s="128">
        <v>1793180.02</v>
      </c>
    </row>
    <row r="9" spans="1:9" x14ac:dyDescent="0.3">
      <c r="A9" s="180" t="s">
        <v>30</v>
      </c>
      <c r="B9" s="181"/>
      <c r="C9" s="181"/>
      <c r="D9" s="181"/>
      <c r="E9" s="174"/>
      <c r="F9" s="129">
        <v>1394211.87</v>
      </c>
      <c r="G9" s="129">
        <v>350291.88</v>
      </c>
      <c r="H9" s="129"/>
      <c r="I9" s="129">
        <v>1793180.02</v>
      </c>
    </row>
    <row r="10" spans="1:9" x14ac:dyDescent="0.3">
      <c r="A10" s="173" t="s">
        <v>31</v>
      </c>
      <c r="B10" s="174"/>
      <c r="C10" s="174"/>
      <c r="D10" s="174"/>
      <c r="E10" s="174"/>
      <c r="F10" s="129"/>
      <c r="G10" s="129"/>
      <c r="H10" s="129"/>
      <c r="I10" s="129"/>
    </row>
    <row r="11" spans="1:9" x14ac:dyDescent="0.3">
      <c r="A11" s="46" t="s">
        <v>1</v>
      </c>
      <c r="B11" s="43"/>
      <c r="C11" s="43"/>
      <c r="D11" s="43"/>
      <c r="E11" s="43"/>
      <c r="F11" s="128">
        <v>1400851.83</v>
      </c>
      <c r="G11" s="128">
        <v>3499232.29</v>
      </c>
      <c r="H11" s="128"/>
      <c r="I11" s="128">
        <f>SUM(I12:I13)</f>
        <v>1790090.97</v>
      </c>
    </row>
    <row r="12" spans="1:9" x14ac:dyDescent="0.3">
      <c r="A12" s="182" t="s">
        <v>32</v>
      </c>
      <c r="B12" s="181"/>
      <c r="C12" s="181"/>
      <c r="D12" s="181"/>
      <c r="E12" s="181"/>
      <c r="F12" s="129">
        <v>1399959.11</v>
      </c>
      <c r="G12" s="129">
        <v>3478469.17</v>
      </c>
      <c r="H12" s="129"/>
      <c r="I12" s="129">
        <v>1789372.07</v>
      </c>
    </row>
    <row r="13" spans="1:9" x14ac:dyDescent="0.3">
      <c r="A13" s="173" t="s">
        <v>33</v>
      </c>
      <c r="B13" s="174"/>
      <c r="C13" s="174"/>
      <c r="D13" s="174"/>
      <c r="E13" s="174"/>
      <c r="F13" s="129">
        <v>892.72</v>
      </c>
      <c r="G13" s="129">
        <v>20763.12</v>
      </c>
      <c r="H13" s="129"/>
      <c r="I13" s="129">
        <v>718.9</v>
      </c>
    </row>
    <row r="14" spans="1:9" x14ac:dyDescent="0.3">
      <c r="A14" s="183" t="s">
        <v>53</v>
      </c>
      <c r="B14" s="178"/>
      <c r="C14" s="178"/>
      <c r="D14" s="178"/>
      <c r="E14" s="178"/>
      <c r="F14" s="128">
        <v>6639.96</v>
      </c>
      <c r="G14" s="128">
        <v>2859.59</v>
      </c>
      <c r="H14" s="128"/>
      <c r="I14" s="128">
        <v>3089.05</v>
      </c>
    </row>
    <row r="15" spans="1:9" ht="17.55" x14ac:dyDescent="0.3">
      <c r="A15" s="20"/>
      <c r="B15" s="47"/>
      <c r="C15" s="47"/>
      <c r="D15" s="47"/>
      <c r="E15" s="47"/>
      <c r="F15" s="47"/>
      <c r="G15" s="47"/>
      <c r="H15" s="47"/>
      <c r="I15" s="48"/>
    </row>
    <row r="16" spans="1:9" ht="15.75" x14ac:dyDescent="0.3">
      <c r="A16" s="175" t="s">
        <v>22</v>
      </c>
      <c r="B16" s="176"/>
      <c r="C16" s="176"/>
      <c r="D16" s="176"/>
      <c r="E16" s="176"/>
      <c r="F16" s="176"/>
      <c r="G16" s="176"/>
      <c r="H16" s="176"/>
      <c r="I16" s="176"/>
    </row>
    <row r="17" spans="1:9" ht="17.55" x14ac:dyDescent="0.3">
      <c r="A17" s="20"/>
      <c r="B17" s="47"/>
      <c r="C17" s="47"/>
      <c r="D17" s="47"/>
      <c r="E17" s="47"/>
      <c r="F17" s="47"/>
      <c r="G17" s="47"/>
      <c r="H17" s="47"/>
      <c r="I17" s="48"/>
    </row>
    <row r="18" spans="1:9" x14ac:dyDescent="0.3">
      <c r="A18" s="38"/>
      <c r="B18" s="39"/>
      <c r="C18" s="39"/>
      <c r="D18" s="40"/>
      <c r="E18" s="41"/>
      <c r="F18" s="42" t="s">
        <v>133</v>
      </c>
      <c r="G18" s="42" t="s">
        <v>135</v>
      </c>
      <c r="H18" s="42" t="s">
        <v>130</v>
      </c>
      <c r="I18" s="42" t="s">
        <v>145</v>
      </c>
    </row>
    <row r="19" spans="1:9" x14ac:dyDescent="0.3">
      <c r="A19" s="173" t="s">
        <v>34</v>
      </c>
      <c r="B19" s="174"/>
      <c r="C19" s="174"/>
      <c r="D19" s="174"/>
      <c r="E19" s="174"/>
      <c r="F19" s="45"/>
      <c r="G19" s="45"/>
      <c r="H19" s="45"/>
      <c r="I19" s="45"/>
    </row>
    <row r="20" spans="1:9" x14ac:dyDescent="0.3">
      <c r="A20" s="173" t="s">
        <v>35</v>
      </c>
      <c r="B20" s="174"/>
      <c r="C20" s="174"/>
      <c r="D20" s="174"/>
      <c r="E20" s="174"/>
      <c r="F20" s="45"/>
      <c r="G20" s="45"/>
      <c r="H20" s="45"/>
      <c r="I20" s="45"/>
    </row>
    <row r="21" spans="1:9" x14ac:dyDescent="0.3">
      <c r="A21" s="183" t="s">
        <v>2</v>
      </c>
      <c r="B21" s="178"/>
      <c r="C21" s="178"/>
      <c r="D21" s="178"/>
      <c r="E21" s="178"/>
      <c r="F21" s="44">
        <f>F19-F20</f>
        <v>0</v>
      </c>
      <c r="G21" s="44">
        <f t="shared" ref="G21:I21" si="0">G19-G20</f>
        <v>0</v>
      </c>
      <c r="H21" s="44">
        <f t="shared" ref="H21" si="1">H19-H20</f>
        <v>0</v>
      </c>
      <c r="I21" s="44">
        <f t="shared" si="0"/>
        <v>0</v>
      </c>
    </row>
    <row r="22" spans="1:9" x14ac:dyDescent="0.3">
      <c r="A22" s="183" t="s">
        <v>54</v>
      </c>
      <c r="B22" s="178"/>
      <c r="C22" s="178"/>
      <c r="D22" s="178"/>
      <c r="E22" s="178"/>
      <c r="F22" s="44">
        <f>F14+H21</f>
        <v>6639.96</v>
      </c>
      <c r="G22" s="44">
        <f t="shared" ref="G22" si="2">G14+G21</f>
        <v>2859.59</v>
      </c>
      <c r="H22" s="44"/>
      <c r="I22" s="44">
        <v>17125.41</v>
      </c>
    </row>
    <row r="23" spans="1:9" ht="17.55" x14ac:dyDescent="0.3">
      <c r="A23" s="49"/>
      <c r="B23" s="47"/>
      <c r="C23" s="47"/>
      <c r="D23" s="47"/>
      <c r="E23" s="47"/>
      <c r="F23" s="47"/>
      <c r="G23" s="47"/>
      <c r="H23" s="47"/>
      <c r="I23" s="48"/>
    </row>
    <row r="24" spans="1:9" ht="15.75" x14ac:dyDescent="0.3">
      <c r="A24" s="175" t="s">
        <v>55</v>
      </c>
      <c r="B24" s="176"/>
      <c r="C24" s="176"/>
      <c r="D24" s="176"/>
      <c r="E24" s="176"/>
      <c r="F24" s="176"/>
      <c r="G24" s="176"/>
      <c r="H24" s="176"/>
      <c r="I24" s="176"/>
    </row>
    <row r="25" spans="1:9" ht="15.75" x14ac:dyDescent="0.3">
      <c r="A25" s="18"/>
      <c r="B25" s="33"/>
      <c r="C25" s="33"/>
      <c r="D25" s="33"/>
      <c r="E25" s="33"/>
      <c r="F25" s="33"/>
      <c r="G25" s="33"/>
      <c r="H25" s="33"/>
      <c r="I25" s="33"/>
    </row>
    <row r="26" spans="1:9" ht="26.65" x14ac:dyDescent="0.3">
      <c r="A26" s="38"/>
      <c r="B26" s="39"/>
      <c r="C26" s="39"/>
      <c r="D26" s="40"/>
      <c r="E26" s="41"/>
      <c r="F26" s="42" t="s">
        <v>133</v>
      </c>
      <c r="G26" s="42" t="s">
        <v>135</v>
      </c>
      <c r="H26" s="42" t="s">
        <v>130</v>
      </c>
      <c r="I26" s="42" t="s">
        <v>146</v>
      </c>
    </row>
    <row r="27" spans="1:9" ht="15" customHeight="1" x14ac:dyDescent="0.3">
      <c r="A27" s="186" t="s">
        <v>56</v>
      </c>
      <c r="B27" s="187"/>
      <c r="C27" s="187"/>
      <c r="D27" s="187"/>
      <c r="E27" s="188"/>
      <c r="F27" s="50">
        <v>0</v>
      </c>
      <c r="G27" s="50">
        <v>0</v>
      </c>
      <c r="H27" s="50"/>
      <c r="I27" s="50">
        <v>20214.46</v>
      </c>
    </row>
    <row r="28" spans="1:9" ht="15" customHeight="1" x14ac:dyDescent="0.3">
      <c r="A28" s="183" t="s">
        <v>57</v>
      </c>
      <c r="B28" s="178"/>
      <c r="C28" s="178"/>
      <c r="D28" s="178"/>
      <c r="E28" s="178"/>
      <c r="F28" s="51"/>
      <c r="G28" s="51">
        <f t="shared" ref="G28" si="3">G22+G27</f>
        <v>2859.59</v>
      </c>
      <c r="H28" s="51"/>
      <c r="I28" s="51"/>
    </row>
    <row r="29" spans="1:9" ht="45.1" customHeight="1" x14ac:dyDescent="0.3">
      <c r="A29" s="177" t="s">
        <v>58</v>
      </c>
      <c r="B29" s="189"/>
      <c r="C29" s="189"/>
      <c r="D29" s="189"/>
      <c r="E29" s="190"/>
      <c r="F29" s="51"/>
      <c r="G29" s="51">
        <f t="shared" ref="G29" si="4">G14+G21+G27-G28</f>
        <v>0</v>
      </c>
      <c r="H29" s="51"/>
      <c r="I29" s="51"/>
    </row>
    <row r="30" spans="1:9" ht="15.75" x14ac:dyDescent="0.3">
      <c r="A30" s="52"/>
      <c r="B30" s="53"/>
      <c r="C30" s="53"/>
      <c r="D30" s="53"/>
      <c r="E30" s="53"/>
      <c r="F30" s="53"/>
      <c r="G30" s="53"/>
      <c r="H30" s="53"/>
      <c r="I30" s="53"/>
    </row>
    <row r="31" spans="1:9" ht="15.75" x14ac:dyDescent="0.3">
      <c r="A31" s="191" t="s">
        <v>52</v>
      </c>
      <c r="B31" s="191"/>
      <c r="C31" s="191"/>
      <c r="D31" s="191"/>
      <c r="E31" s="191"/>
      <c r="F31" s="191"/>
      <c r="G31" s="191"/>
      <c r="H31" s="191"/>
      <c r="I31" s="191"/>
    </row>
    <row r="32" spans="1:9" ht="17.55" x14ac:dyDescent="0.3">
      <c r="A32" s="54"/>
      <c r="B32" s="55"/>
      <c r="C32" s="55"/>
      <c r="D32" s="55"/>
      <c r="E32" s="55"/>
      <c r="F32" s="55"/>
      <c r="G32" s="55"/>
      <c r="H32" s="55"/>
      <c r="I32" s="56"/>
    </row>
    <row r="33" spans="1:9" x14ac:dyDescent="0.3">
      <c r="A33" s="57"/>
      <c r="B33" s="58"/>
      <c r="C33" s="58"/>
      <c r="D33" s="59"/>
      <c r="E33" s="60"/>
      <c r="F33" s="61" t="s">
        <v>133</v>
      </c>
      <c r="G33" s="61" t="s">
        <v>134</v>
      </c>
      <c r="H33" s="61"/>
      <c r="I33" s="61"/>
    </row>
    <row r="34" spans="1:9" x14ac:dyDescent="0.3">
      <c r="A34" s="186" t="s">
        <v>56</v>
      </c>
      <c r="B34" s="187"/>
      <c r="C34" s="187"/>
      <c r="D34" s="187"/>
      <c r="E34" s="188"/>
      <c r="F34" s="50">
        <v>0</v>
      </c>
      <c r="G34" s="50">
        <f>F37</f>
        <v>0</v>
      </c>
      <c r="H34" s="50"/>
      <c r="I34" s="50">
        <f>G37</f>
        <v>0</v>
      </c>
    </row>
    <row r="35" spans="1:9" ht="28.45" customHeight="1" x14ac:dyDescent="0.3">
      <c r="A35" s="186" t="s">
        <v>59</v>
      </c>
      <c r="B35" s="187"/>
      <c r="C35" s="187"/>
      <c r="D35" s="187"/>
      <c r="E35" s="188"/>
      <c r="F35" s="50">
        <v>0</v>
      </c>
      <c r="G35" s="50">
        <v>0</v>
      </c>
      <c r="H35" s="50"/>
      <c r="I35" s="50">
        <v>0</v>
      </c>
    </row>
    <row r="36" spans="1:9" x14ac:dyDescent="0.3">
      <c r="A36" s="186" t="s">
        <v>60</v>
      </c>
      <c r="B36" s="192"/>
      <c r="C36" s="192"/>
      <c r="D36" s="192"/>
      <c r="E36" s="193"/>
      <c r="F36" s="50">
        <v>0</v>
      </c>
      <c r="G36" s="50">
        <v>0</v>
      </c>
      <c r="H36" s="50"/>
      <c r="I36" s="50">
        <v>0</v>
      </c>
    </row>
    <row r="37" spans="1:9" ht="15" customHeight="1" x14ac:dyDescent="0.3">
      <c r="A37" s="183" t="s">
        <v>57</v>
      </c>
      <c r="B37" s="178"/>
      <c r="C37" s="178"/>
      <c r="D37" s="178"/>
      <c r="E37" s="178"/>
      <c r="F37" s="62">
        <f>F34-F35+F36</f>
        <v>0</v>
      </c>
      <c r="G37" s="62">
        <f t="shared" ref="G37:I37" si="5">G34-G35+G36</f>
        <v>0</v>
      </c>
      <c r="H37" s="62"/>
      <c r="I37" s="62">
        <f t="shared" si="5"/>
        <v>0</v>
      </c>
    </row>
    <row r="38" spans="1:9" ht="17.25" customHeight="1" x14ac:dyDescent="0.3"/>
    <row r="39" spans="1:9" x14ac:dyDescent="0.3">
      <c r="A39" s="184" t="s">
        <v>29</v>
      </c>
      <c r="B39" s="185"/>
      <c r="C39" s="185"/>
      <c r="D39" s="185"/>
      <c r="E39" s="185"/>
      <c r="F39" s="185"/>
      <c r="G39" s="185"/>
      <c r="H39" s="185"/>
      <c r="I39" s="185"/>
    </row>
    <row r="40" spans="1:9" ht="9.1" customHeight="1" x14ac:dyDescent="0.3"/>
  </sheetData>
  <mergeCells count="24">
    <mergeCell ref="A39:I39"/>
    <mergeCell ref="A21:E21"/>
    <mergeCell ref="A22:E22"/>
    <mergeCell ref="A24:I24"/>
    <mergeCell ref="A27:E27"/>
    <mergeCell ref="A28:E28"/>
    <mergeCell ref="A29:E29"/>
    <mergeCell ref="A31:I31"/>
    <mergeCell ref="A34:E34"/>
    <mergeCell ref="A35:E35"/>
    <mergeCell ref="A36:E36"/>
    <mergeCell ref="A37:E37"/>
    <mergeCell ref="A20:E20"/>
    <mergeCell ref="A1:I1"/>
    <mergeCell ref="A3:I3"/>
    <mergeCell ref="A5:I5"/>
    <mergeCell ref="A8:E8"/>
    <mergeCell ref="A9:E9"/>
    <mergeCell ref="A10:E10"/>
    <mergeCell ref="A12:E12"/>
    <mergeCell ref="A13:E13"/>
    <mergeCell ref="A14:E14"/>
    <mergeCell ref="A16:I16"/>
    <mergeCell ref="A19:E19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2"/>
  <sheetViews>
    <sheetView zoomScaleNormal="100" workbookViewId="0">
      <selection activeCell="C4" sqref="C4"/>
    </sheetView>
  </sheetViews>
  <sheetFormatPr defaultColWidth="9.109375" defaultRowHeight="14.55" x14ac:dyDescent="0.3"/>
  <cols>
    <col min="1" max="1" width="7.44140625" style="19" bestFit="1" customWidth="1"/>
    <col min="2" max="2" width="8.44140625" style="19" bestFit="1" customWidth="1"/>
    <col min="3" max="5" width="25.33203125" style="19" customWidth="1"/>
    <col min="6" max="6" width="0.33203125" style="19" hidden="1" customWidth="1"/>
    <col min="7" max="9" width="25.33203125" style="19" customWidth="1"/>
    <col min="10" max="16384" width="9.109375" style="19"/>
  </cols>
  <sheetData>
    <row r="1" spans="1:9" ht="42.05" customHeight="1" x14ac:dyDescent="0.3">
      <c r="A1" s="175" t="s">
        <v>159</v>
      </c>
      <c r="B1" s="175"/>
      <c r="C1" s="175"/>
      <c r="D1" s="175"/>
      <c r="E1" s="175"/>
      <c r="F1" s="175"/>
      <c r="G1" s="175"/>
      <c r="H1" s="175"/>
    </row>
    <row r="2" spans="1:9" ht="18" customHeight="1" x14ac:dyDescent="0.3">
      <c r="A2" s="20"/>
      <c r="B2" s="20"/>
      <c r="C2" s="20"/>
      <c r="D2" s="20"/>
      <c r="E2" s="20"/>
      <c r="F2" s="20"/>
      <c r="G2" s="20"/>
      <c r="H2" s="20"/>
      <c r="I2" s="20"/>
    </row>
    <row r="3" spans="1:9" ht="15.75" customHeight="1" x14ac:dyDescent="0.3">
      <c r="A3" s="175" t="s">
        <v>17</v>
      </c>
      <c r="B3" s="175"/>
      <c r="C3" s="175"/>
      <c r="D3" s="175"/>
      <c r="E3" s="175"/>
      <c r="F3" s="175"/>
      <c r="G3" s="175"/>
      <c r="H3" s="175"/>
    </row>
    <row r="4" spans="1:9" ht="17.55" x14ac:dyDescent="0.3">
      <c r="A4" s="20"/>
      <c r="B4" s="20"/>
      <c r="C4" s="20"/>
      <c r="D4" s="20"/>
      <c r="E4" s="20"/>
      <c r="F4" s="20"/>
      <c r="G4" s="20"/>
      <c r="H4" s="21"/>
      <c r="I4" s="21"/>
    </row>
    <row r="5" spans="1:9" ht="18" customHeight="1" x14ac:dyDescent="0.3">
      <c r="A5" s="175" t="s">
        <v>3</v>
      </c>
      <c r="B5" s="175"/>
      <c r="C5" s="175"/>
      <c r="D5" s="175"/>
      <c r="E5" s="175"/>
      <c r="F5" s="175"/>
      <c r="G5" s="175"/>
      <c r="H5" s="175"/>
    </row>
    <row r="6" spans="1:9" ht="17.55" x14ac:dyDescent="0.3">
      <c r="A6" s="20"/>
      <c r="B6" s="20"/>
      <c r="C6" s="20"/>
      <c r="D6" s="20"/>
      <c r="E6" s="20"/>
      <c r="F6" s="20"/>
      <c r="G6" s="20"/>
      <c r="H6" s="21"/>
      <c r="I6" s="21"/>
    </row>
    <row r="7" spans="1:9" ht="15.75" customHeight="1" x14ac:dyDescent="0.3">
      <c r="A7" s="175" t="s">
        <v>36</v>
      </c>
      <c r="B7" s="175"/>
      <c r="C7" s="175"/>
      <c r="D7" s="175"/>
      <c r="E7" s="175"/>
      <c r="F7" s="175"/>
      <c r="G7" s="175"/>
      <c r="H7" s="175"/>
    </row>
    <row r="8" spans="1:9" ht="17.55" x14ac:dyDescent="0.3">
      <c r="A8" s="20"/>
      <c r="B8" s="20"/>
      <c r="C8" s="20"/>
      <c r="D8" s="20"/>
      <c r="E8" s="20"/>
      <c r="F8" s="20"/>
      <c r="G8" s="20"/>
      <c r="H8" s="21"/>
      <c r="I8" s="21"/>
    </row>
    <row r="9" spans="1:9" ht="29.5" customHeight="1" x14ac:dyDescent="0.3">
      <c r="A9" s="22" t="s">
        <v>123</v>
      </c>
      <c r="B9" s="23" t="s">
        <v>124</v>
      </c>
      <c r="C9" s="23" t="s">
        <v>125</v>
      </c>
      <c r="D9" s="23" t="s">
        <v>126</v>
      </c>
      <c r="E9" s="22" t="s">
        <v>141</v>
      </c>
      <c r="F9" s="22" t="s">
        <v>131</v>
      </c>
      <c r="G9" s="22" t="s">
        <v>149</v>
      </c>
      <c r="H9" s="164" t="s">
        <v>157</v>
      </c>
      <c r="I9" s="164" t="s">
        <v>158</v>
      </c>
    </row>
    <row r="10" spans="1:9" x14ac:dyDescent="0.3">
      <c r="A10" s="133">
        <v>6</v>
      </c>
      <c r="B10" s="133"/>
      <c r="C10" s="134" t="s">
        <v>6</v>
      </c>
      <c r="D10" s="132">
        <v>1394211.87</v>
      </c>
      <c r="E10" s="132">
        <v>3502091.88</v>
      </c>
      <c r="F10" s="132"/>
      <c r="G10" s="132">
        <f>SUM(G11,G18,G16,G23)</f>
        <v>1793180.02</v>
      </c>
      <c r="H10" s="120">
        <f>G10/E10*100</f>
        <v>51.203111781293423</v>
      </c>
      <c r="I10" s="120">
        <f>G10/D10*100</f>
        <v>128.6160345199184</v>
      </c>
    </row>
    <row r="11" spans="1:9" ht="21.05" customHeight="1" x14ac:dyDescent="0.3">
      <c r="A11" s="6"/>
      <c r="B11" s="154">
        <v>63</v>
      </c>
      <c r="C11" s="26" t="s">
        <v>23</v>
      </c>
      <c r="D11" s="152">
        <v>1234916.21</v>
      </c>
      <c r="E11" s="152">
        <v>3035516.42</v>
      </c>
      <c r="F11" s="152"/>
      <c r="G11" s="122">
        <f>SUM(G12:G15)</f>
        <v>1555993</v>
      </c>
      <c r="H11" s="120">
        <f t="shared" ref="H11:H23" si="0">G11/E11*100</f>
        <v>51.259581063310478</v>
      </c>
      <c r="I11" s="120">
        <f t="shared" ref="I11:I23" si="1">G11/D11*100</f>
        <v>125.99988463994656</v>
      </c>
    </row>
    <row r="12" spans="1:9" ht="15.75" customHeight="1" x14ac:dyDescent="0.3">
      <c r="A12" s="6"/>
      <c r="B12" s="156">
        <v>6361</v>
      </c>
      <c r="C12" s="26"/>
      <c r="D12" s="120">
        <v>1193650.3400000001</v>
      </c>
      <c r="E12" s="120"/>
      <c r="F12" s="120"/>
      <c r="G12" s="120">
        <v>1550946.23</v>
      </c>
      <c r="H12" s="120"/>
      <c r="I12" s="120">
        <f t="shared" si="1"/>
        <v>129.93304471391511</v>
      </c>
    </row>
    <row r="13" spans="1:9" ht="15.75" customHeight="1" x14ac:dyDescent="0.3">
      <c r="A13" s="6"/>
      <c r="B13" s="156">
        <v>6362</v>
      </c>
      <c r="C13" s="26"/>
      <c r="D13" s="120"/>
      <c r="E13" s="120"/>
      <c r="F13" s="120"/>
      <c r="G13" s="120"/>
      <c r="H13" s="120"/>
      <c r="I13" s="120"/>
    </row>
    <row r="14" spans="1:9" ht="15.75" customHeight="1" x14ac:dyDescent="0.3">
      <c r="A14" s="6"/>
      <c r="B14" s="156">
        <v>6391</v>
      </c>
      <c r="C14" s="26"/>
      <c r="D14" s="120">
        <v>5711.49</v>
      </c>
      <c r="E14" s="120"/>
      <c r="F14" s="120"/>
      <c r="G14" s="120"/>
      <c r="H14" s="120"/>
      <c r="I14" s="120">
        <f t="shared" si="1"/>
        <v>0</v>
      </c>
    </row>
    <row r="15" spans="1:9" ht="15.75" customHeight="1" x14ac:dyDescent="0.3">
      <c r="A15" s="6"/>
      <c r="B15" s="156">
        <v>6393</v>
      </c>
      <c r="C15" s="26"/>
      <c r="D15" s="120">
        <v>35554.379999999997</v>
      </c>
      <c r="E15" s="120"/>
      <c r="F15" s="120"/>
      <c r="G15" s="120">
        <v>5046.7700000000004</v>
      </c>
      <c r="H15" s="120"/>
      <c r="I15" s="120">
        <f t="shared" si="1"/>
        <v>14.194509930984594</v>
      </c>
    </row>
    <row r="16" spans="1:9" x14ac:dyDescent="0.3">
      <c r="A16" s="125"/>
      <c r="B16" s="155">
        <v>64</v>
      </c>
      <c r="C16" s="28" t="s">
        <v>62</v>
      </c>
      <c r="D16" s="152">
        <v>0.01</v>
      </c>
      <c r="E16" s="152"/>
      <c r="F16" s="152"/>
      <c r="G16" s="120"/>
      <c r="H16" s="120"/>
      <c r="I16" s="120">
        <f t="shared" si="1"/>
        <v>0</v>
      </c>
    </row>
    <row r="17" spans="1:9" ht="15.75" customHeight="1" x14ac:dyDescent="0.3">
      <c r="A17" s="6"/>
      <c r="B17" s="156">
        <v>6413</v>
      </c>
      <c r="C17" s="26"/>
      <c r="D17" s="120">
        <v>0.01</v>
      </c>
      <c r="E17" s="120"/>
      <c r="F17" s="120"/>
      <c r="G17" s="120"/>
      <c r="H17" s="120"/>
      <c r="I17" s="120">
        <f t="shared" si="1"/>
        <v>0</v>
      </c>
    </row>
    <row r="18" spans="1:9" x14ac:dyDescent="0.3">
      <c r="A18" s="125"/>
      <c r="B18" s="155">
        <v>65</v>
      </c>
      <c r="C18" s="28" t="s">
        <v>63</v>
      </c>
      <c r="D18" s="153">
        <v>29611.73</v>
      </c>
      <c r="E18" s="152">
        <v>60848.59</v>
      </c>
      <c r="F18" s="153"/>
      <c r="G18" s="122">
        <f>SUM(G19)</f>
        <v>30624.12</v>
      </c>
      <c r="H18" s="120">
        <f t="shared" si="0"/>
        <v>50.3283970918636</v>
      </c>
      <c r="I18" s="120">
        <f t="shared" si="1"/>
        <v>103.41888163913421</v>
      </c>
    </row>
    <row r="19" spans="1:9" ht="15.75" customHeight="1" x14ac:dyDescent="0.3">
      <c r="A19" s="6"/>
      <c r="B19" s="156">
        <v>6526</v>
      </c>
      <c r="C19" s="26"/>
      <c r="D19" s="120">
        <v>29611.73</v>
      </c>
      <c r="E19" s="120"/>
      <c r="F19" s="120"/>
      <c r="G19" s="120">
        <v>30624.12</v>
      </c>
      <c r="H19" s="120"/>
      <c r="I19" s="120">
        <f t="shared" si="1"/>
        <v>103.41888163913421</v>
      </c>
    </row>
    <row r="20" spans="1:9" x14ac:dyDescent="0.3">
      <c r="A20" s="125"/>
      <c r="B20" s="155">
        <v>66</v>
      </c>
      <c r="C20" s="28" t="s">
        <v>64</v>
      </c>
      <c r="D20" s="153">
        <v>219</v>
      </c>
      <c r="E20" s="152">
        <v>1066.74</v>
      </c>
      <c r="F20" s="153"/>
      <c r="G20" s="120"/>
      <c r="H20" s="120"/>
      <c r="I20" s="120">
        <f t="shared" si="1"/>
        <v>0</v>
      </c>
    </row>
    <row r="21" spans="1:9" ht="15.75" customHeight="1" x14ac:dyDescent="0.3">
      <c r="A21" s="6"/>
      <c r="B21" s="156">
        <v>6615</v>
      </c>
      <c r="C21" s="26"/>
      <c r="D21" s="120"/>
      <c r="E21" s="120"/>
      <c r="F21" s="120"/>
      <c r="G21" s="120"/>
      <c r="H21" s="120"/>
      <c r="I21" s="120"/>
    </row>
    <row r="22" spans="1:9" ht="15.75" customHeight="1" x14ac:dyDescent="0.3">
      <c r="A22" s="6"/>
      <c r="B22" s="156">
        <v>6631</v>
      </c>
      <c r="C22" s="26"/>
      <c r="D22" s="120">
        <v>219</v>
      </c>
      <c r="E22" s="120"/>
      <c r="F22" s="120"/>
      <c r="G22" s="120"/>
      <c r="H22" s="120"/>
      <c r="I22" s="120">
        <f t="shared" si="1"/>
        <v>0</v>
      </c>
    </row>
    <row r="23" spans="1:9" ht="39.950000000000003" x14ac:dyDescent="0.3">
      <c r="A23" s="125"/>
      <c r="B23" s="155">
        <v>67</v>
      </c>
      <c r="C23" s="26" t="s">
        <v>24</v>
      </c>
      <c r="D23" s="152">
        <v>1129464.92</v>
      </c>
      <c r="E23" s="152">
        <v>404660.13</v>
      </c>
      <c r="F23" s="152"/>
      <c r="G23" s="122">
        <f>SUM(G24:G25)</f>
        <v>206562.9</v>
      </c>
      <c r="H23" s="120">
        <f t="shared" si="0"/>
        <v>51.046022250820712</v>
      </c>
      <c r="I23" s="120">
        <f t="shared" si="1"/>
        <v>18.288562693917047</v>
      </c>
    </row>
    <row r="24" spans="1:9" ht="15.75" customHeight="1" x14ac:dyDescent="0.3">
      <c r="A24" s="6"/>
      <c r="B24" s="156">
        <v>6711</v>
      </c>
      <c r="C24" s="26"/>
      <c r="D24" s="120">
        <v>129012.19</v>
      </c>
      <c r="E24" s="120"/>
      <c r="F24" s="120"/>
      <c r="G24" s="120">
        <v>206562.9</v>
      </c>
      <c r="H24" s="120"/>
      <c r="I24" s="120"/>
    </row>
    <row r="25" spans="1:9" ht="15.75" customHeight="1" x14ac:dyDescent="0.3">
      <c r="A25" s="6"/>
      <c r="B25" s="156">
        <v>6712</v>
      </c>
      <c r="C25" s="26"/>
      <c r="D25" s="120">
        <v>452.73</v>
      </c>
      <c r="E25" s="120"/>
      <c r="F25" s="120"/>
      <c r="G25" s="120"/>
      <c r="H25" s="120"/>
      <c r="I25" s="120"/>
    </row>
    <row r="26" spans="1:9" x14ac:dyDescent="0.3">
      <c r="A26" s="29"/>
      <c r="B26" s="29"/>
      <c r="C26" s="30"/>
      <c r="D26" s="30"/>
    </row>
    <row r="27" spans="1:9" x14ac:dyDescent="0.3">
      <c r="A27" s="29"/>
      <c r="B27" s="29"/>
      <c r="C27" s="30"/>
      <c r="D27" s="30"/>
    </row>
    <row r="28" spans="1:9" ht="15.75" customHeight="1" x14ac:dyDescent="0.3">
      <c r="A28" s="175" t="s">
        <v>37</v>
      </c>
      <c r="B28" s="175"/>
      <c r="C28" s="175"/>
      <c r="D28" s="175"/>
      <c r="E28" s="175"/>
      <c r="F28" s="175"/>
      <c r="G28" s="175"/>
      <c r="H28" s="175"/>
    </row>
    <row r="29" spans="1:9" ht="17.55" x14ac:dyDescent="0.3">
      <c r="A29" s="20"/>
      <c r="B29" s="20"/>
      <c r="C29" s="20"/>
      <c r="D29" s="20"/>
      <c r="E29" s="20"/>
      <c r="F29" s="20"/>
      <c r="G29" s="20"/>
      <c r="H29" s="21"/>
      <c r="I29" s="21"/>
    </row>
    <row r="30" spans="1:9" ht="29.5" customHeight="1" x14ac:dyDescent="0.3">
      <c r="A30" s="22" t="s">
        <v>123</v>
      </c>
      <c r="B30" s="23" t="s">
        <v>124</v>
      </c>
      <c r="C30" s="23" t="s">
        <v>127</v>
      </c>
      <c r="D30" s="23" t="s">
        <v>126</v>
      </c>
      <c r="E30" s="22" t="s">
        <v>141</v>
      </c>
      <c r="F30" s="22" t="s">
        <v>147</v>
      </c>
      <c r="G30" s="22" t="s">
        <v>148</v>
      </c>
      <c r="H30" s="164" t="s">
        <v>157</v>
      </c>
      <c r="I30" s="164" t="s">
        <v>158</v>
      </c>
    </row>
    <row r="31" spans="1:9" x14ac:dyDescent="0.3">
      <c r="A31" s="124">
        <v>3</v>
      </c>
      <c r="B31" s="124"/>
      <c r="C31" s="24" t="s">
        <v>7</v>
      </c>
      <c r="D31" s="131">
        <v>1399959.11</v>
      </c>
      <c r="E31" s="131">
        <v>3478469.17</v>
      </c>
      <c r="F31" s="131"/>
      <c r="G31" s="131">
        <f>SUM(G32,G36,G60,G63)</f>
        <v>1789372.07</v>
      </c>
      <c r="H31" s="120">
        <f>G31/E31*100</f>
        <v>51.441366375542728</v>
      </c>
      <c r="I31" s="120">
        <f>G31/D31*100</f>
        <v>127.81602385515387</v>
      </c>
    </row>
    <row r="32" spans="1:9" ht="15.75" customHeight="1" x14ac:dyDescent="0.3">
      <c r="A32" s="6"/>
      <c r="B32" s="154">
        <v>31</v>
      </c>
      <c r="C32" s="26" t="s">
        <v>8</v>
      </c>
      <c r="D32" s="152">
        <v>1160892.8799999999</v>
      </c>
      <c r="E32" s="152">
        <v>2829531.75</v>
      </c>
      <c r="F32" s="152"/>
      <c r="G32" s="122">
        <f>SUM(G33:G35)</f>
        <v>1532658.47</v>
      </c>
      <c r="H32" s="120">
        <f t="shared" ref="H32:H72" si="2">G32/E32*100</f>
        <v>54.166505465082693</v>
      </c>
      <c r="I32" s="120">
        <f t="shared" ref="I32:I72" si="3">G32/D32*100</f>
        <v>132.02410802967455</v>
      </c>
    </row>
    <row r="33" spans="1:9" ht="15.75" customHeight="1" x14ac:dyDescent="0.3">
      <c r="A33" s="6"/>
      <c r="B33" s="156">
        <v>3111</v>
      </c>
      <c r="C33" s="26"/>
      <c r="D33" s="120">
        <v>963900.92</v>
      </c>
      <c r="E33" s="120"/>
      <c r="F33" s="120"/>
      <c r="G33" s="120">
        <v>1269930.99</v>
      </c>
      <c r="H33" s="120"/>
      <c r="I33" s="120">
        <f t="shared" si="3"/>
        <v>131.74912106111486</v>
      </c>
    </row>
    <row r="34" spans="1:9" ht="15.75" customHeight="1" x14ac:dyDescent="0.3">
      <c r="A34" s="6"/>
      <c r="B34" s="156">
        <v>3121</v>
      </c>
      <c r="C34" s="26"/>
      <c r="D34" s="120">
        <v>37948.269999999997</v>
      </c>
      <c r="E34" s="120"/>
      <c r="F34" s="120"/>
      <c r="G34" s="120">
        <v>53434.58</v>
      </c>
      <c r="H34" s="120"/>
      <c r="I34" s="120">
        <f t="shared" si="3"/>
        <v>140.8090013062519</v>
      </c>
    </row>
    <row r="35" spans="1:9" ht="15.75" customHeight="1" x14ac:dyDescent="0.3">
      <c r="A35" s="6"/>
      <c r="B35" s="156">
        <v>3132</v>
      </c>
      <c r="C35" s="26"/>
      <c r="D35" s="120">
        <v>159043.69</v>
      </c>
      <c r="E35" s="120"/>
      <c r="F35" s="120"/>
      <c r="G35" s="120">
        <v>209292.9</v>
      </c>
      <c r="H35" s="120"/>
      <c r="I35" s="120">
        <f t="shared" si="3"/>
        <v>131.5945951706729</v>
      </c>
    </row>
    <row r="36" spans="1:9" x14ac:dyDescent="0.3">
      <c r="A36" s="125"/>
      <c r="B36" s="155">
        <v>32</v>
      </c>
      <c r="C36" s="27" t="s">
        <v>18</v>
      </c>
      <c r="D36" s="152">
        <v>238556.6</v>
      </c>
      <c r="E36" s="152">
        <v>524515.42000000004</v>
      </c>
      <c r="F36" s="152"/>
      <c r="G36" s="122">
        <f>SUM(G37:G59)</f>
        <v>255025.85000000006</v>
      </c>
      <c r="H36" s="120">
        <f t="shared" si="2"/>
        <v>48.621230239522802</v>
      </c>
      <c r="I36" s="120">
        <f t="shared" si="3"/>
        <v>106.90370754781048</v>
      </c>
    </row>
    <row r="37" spans="1:9" ht="15.75" customHeight="1" x14ac:dyDescent="0.3">
      <c r="A37" s="6"/>
      <c r="B37" s="156">
        <v>3211</v>
      </c>
      <c r="C37" s="26"/>
      <c r="D37" s="120">
        <v>6629.85</v>
      </c>
      <c r="E37" s="120"/>
      <c r="F37" s="120"/>
      <c r="G37" s="120">
        <v>9317.24</v>
      </c>
      <c r="H37" s="120"/>
      <c r="I37" s="120">
        <f t="shared" si="3"/>
        <v>140.53470289674726</v>
      </c>
    </row>
    <row r="38" spans="1:9" ht="15.75" customHeight="1" x14ac:dyDescent="0.3">
      <c r="A38" s="6"/>
      <c r="B38" s="156">
        <v>3212</v>
      </c>
      <c r="C38" s="26"/>
      <c r="D38" s="120">
        <v>26096.73</v>
      </c>
      <c r="E38" s="120"/>
      <c r="F38" s="120"/>
      <c r="G38" s="120">
        <v>25734.09</v>
      </c>
      <c r="H38" s="120"/>
      <c r="I38" s="120">
        <f t="shared" si="3"/>
        <v>98.610400613410192</v>
      </c>
    </row>
    <row r="39" spans="1:9" ht="15.75" customHeight="1" x14ac:dyDescent="0.3">
      <c r="A39" s="6"/>
      <c r="B39" s="156">
        <v>3213</v>
      </c>
      <c r="C39" s="26"/>
      <c r="D39" s="120">
        <v>596</v>
      </c>
      <c r="E39" s="120"/>
      <c r="F39" s="120"/>
      <c r="G39" s="120">
        <v>490</v>
      </c>
      <c r="H39" s="120"/>
      <c r="I39" s="120">
        <f t="shared" si="3"/>
        <v>82.214765100671144</v>
      </c>
    </row>
    <row r="40" spans="1:9" ht="15.75" customHeight="1" x14ac:dyDescent="0.3">
      <c r="A40" s="6"/>
      <c r="B40" s="156">
        <v>3221</v>
      </c>
      <c r="C40" s="26"/>
      <c r="D40" s="120">
        <v>13442.39</v>
      </c>
      <c r="E40" s="120"/>
      <c r="F40" s="120"/>
      <c r="G40" s="120">
        <v>13136.74</v>
      </c>
      <c r="H40" s="120"/>
      <c r="I40" s="120">
        <f t="shared" si="3"/>
        <v>97.726222792226679</v>
      </c>
    </row>
    <row r="41" spans="1:9" ht="15.75" customHeight="1" x14ac:dyDescent="0.3">
      <c r="A41" s="6"/>
      <c r="B41" s="156">
        <v>3222</v>
      </c>
      <c r="C41" s="26"/>
      <c r="D41" s="120">
        <v>116353.13</v>
      </c>
      <c r="E41" s="120"/>
      <c r="F41" s="120"/>
      <c r="G41" s="120">
        <v>136088.66</v>
      </c>
      <c r="H41" s="120"/>
      <c r="I41" s="120">
        <f t="shared" si="3"/>
        <v>116.96175255448651</v>
      </c>
    </row>
    <row r="42" spans="1:9" ht="15.75" customHeight="1" x14ac:dyDescent="0.3">
      <c r="A42" s="6"/>
      <c r="B42" s="156">
        <v>3223</v>
      </c>
      <c r="C42" s="26"/>
      <c r="D42" s="120">
        <v>27378.85</v>
      </c>
      <c r="E42" s="120"/>
      <c r="F42" s="120"/>
      <c r="G42" s="120">
        <v>20901.66</v>
      </c>
      <c r="H42" s="120"/>
      <c r="I42" s="120">
        <f t="shared" si="3"/>
        <v>76.342359156794387</v>
      </c>
    </row>
    <row r="43" spans="1:9" ht="15.75" customHeight="1" x14ac:dyDescent="0.3">
      <c r="A43" s="6"/>
      <c r="B43" s="156">
        <v>3224</v>
      </c>
      <c r="C43" s="26"/>
      <c r="D43" s="120">
        <v>82.25</v>
      </c>
      <c r="E43" s="120"/>
      <c r="F43" s="120"/>
      <c r="G43" s="120">
        <v>539.70000000000005</v>
      </c>
      <c r="H43" s="120"/>
      <c r="I43" s="120">
        <f t="shared" si="3"/>
        <v>656.17021276595744</v>
      </c>
    </row>
    <row r="44" spans="1:9" ht="15.75" customHeight="1" x14ac:dyDescent="0.3">
      <c r="A44" s="6"/>
      <c r="B44" s="156">
        <v>3225</v>
      </c>
      <c r="C44" s="26"/>
      <c r="D44" s="120"/>
      <c r="E44" s="120"/>
      <c r="F44" s="120"/>
      <c r="G44" s="120">
        <v>58.6</v>
      </c>
      <c r="H44" s="120"/>
      <c r="I44" s="120"/>
    </row>
    <row r="45" spans="1:9" ht="15.75" customHeight="1" x14ac:dyDescent="0.3">
      <c r="A45" s="6"/>
      <c r="B45" s="156">
        <v>3227</v>
      </c>
      <c r="C45" s="26"/>
      <c r="D45" s="120">
        <v>1262.71</v>
      </c>
      <c r="E45" s="120"/>
      <c r="F45" s="120"/>
      <c r="G45" s="120">
        <v>1667.57</v>
      </c>
      <c r="H45" s="120"/>
      <c r="I45" s="120">
        <f t="shared" si="3"/>
        <v>132.06278559605926</v>
      </c>
    </row>
    <row r="46" spans="1:9" ht="15.75" customHeight="1" x14ac:dyDescent="0.3">
      <c r="A46" s="6"/>
      <c r="B46" s="156">
        <v>3231</v>
      </c>
      <c r="C46" s="26"/>
      <c r="D46" s="120">
        <v>5684.65</v>
      </c>
      <c r="E46" s="120"/>
      <c r="F46" s="120"/>
      <c r="G46" s="120">
        <v>2478.42</v>
      </c>
      <c r="H46" s="120"/>
      <c r="I46" s="120">
        <f t="shared" si="3"/>
        <v>43.598462526276911</v>
      </c>
    </row>
    <row r="47" spans="1:9" ht="15.75" customHeight="1" x14ac:dyDescent="0.3">
      <c r="A47" s="6"/>
      <c r="B47" s="156">
        <v>3232</v>
      </c>
      <c r="C47" s="26"/>
      <c r="D47" s="120"/>
      <c r="E47" s="120"/>
      <c r="F47" s="120"/>
      <c r="G47" s="120"/>
      <c r="H47" s="120"/>
      <c r="I47" s="120"/>
    </row>
    <row r="48" spans="1:9" ht="15.75" customHeight="1" x14ac:dyDescent="0.3">
      <c r="A48" s="6"/>
      <c r="B48" s="156">
        <v>3234</v>
      </c>
      <c r="C48" s="26"/>
      <c r="D48" s="120">
        <v>7757.01</v>
      </c>
      <c r="E48" s="120"/>
      <c r="F48" s="120"/>
      <c r="G48" s="120">
        <v>7037.31</v>
      </c>
      <c r="H48" s="120"/>
      <c r="I48" s="120">
        <f t="shared" si="3"/>
        <v>90.721940541523097</v>
      </c>
    </row>
    <row r="49" spans="1:9" ht="15.75" customHeight="1" x14ac:dyDescent="0.3">
      <c r="A49" s="6"/>
      <c r="B49" s="156">
        <v>3236</v>
      </c>
      <c r="C49" s="26"/>
      <c r="D49" s="120">
        <v>46.06</v>
      </c>
      <c r="E49" s="120"/>
      <c r="F49" s="120"/>
      <c r="G49" s="120"/>
      <c r="H49" s="120"/>
      <c r="I49" s="120">
        <f t="shared" si="3"/>
        <v>0</v>
      </c>
    </row>
    <row r="50" spans="1:9" ht="15.75" customHeight="1" x14ac:dyDescent="0.3">
      <c r="A50" s="6"/>
      <c r="B50" s="156">
        <v>3237</v>
      </c>
      <c r="C50" s="26"/>
      <c r="D50" s="120">
        <v>2519.42</v>
      </c>
      <c r="E50" s="120"/>
      <c r="F50" s="120"/>
      <c r="G50" s="120">
        <v>2645.76</v>
      </c>
      <c r="H50" s="120"/>
      <c r="I50" s="120">
        <f t="shared" si="3"/>
        <v>105.01464622810013</v>
      </c>
    </row>
    <row r="51" spans="1:9" ht="15.75" customHeight="1" x14ac:dyDescent="0.3">
      <c r="A51" s="6"/>
      <c r="B51" s="156">
        <v>3238</v>
      </c>
      <c r="C51" s="26"/>
      <c r="D51" s="120">
        <v>5293.09</v>
      </c>
      <c r="E51" s="120"/>
      <c r="F51" s="120"/>
      <c r="G51" s="120">
        <v>3791.31</v>
      </c>
      <c r="H51" s="120"/>
      <c r="I51" s="120">
        <f t="shared" si="3"/>
        <v>71.627537034133184</v>
      </c>
    </row>
    <row r="52" spans="1:9" x14ac:dyDescent="0.3">
      <c r="A52" s="125"/>
      <c r="B52" s="7">
        <v>3239</v>
      </c>
      <c r="C52" s="28"/>
      <c r="D52" s="120">
        <v>11826.88</v>
      </c>
      <c r="E52" s="120"/>
      <c r="F52" s="120"/>
      <c r="G52" s="120">
        <v>14943.04</v>
      </c>
      <c r="H52" s="120"/>
      <c r="I52" s="120">
        <f t="shared" si="3"/>
        <v>126.34811547931493</v>
      </c>
    </row>
    <row r="53" spans="1:9" ht="15.75" customHeight="1" x14ac:dyDescent="0.3">
      <c r="A53" s="6"/>
      <c r="B53" s="156">
        <v>3291</v>
      </c>
      <c r="C53" s="26"/>
      <c r="D53" s="120">
        <v>538.74</v>
      </c>
      <c r="E53" s="120"/>
      <c r="F53" s="120"/>
      <c r="G53" s="120">
        <v>562.87</v>
      </c>
      <c r="H53" s="120"/>
      <c r="I53" s="120">
        <f t="shared" si="3"/>
        <v>104.47896944722872</v>
      </c>
    </row>
    <row r="54" spans="1:9" ht="15.75" customHeight="1" x14ac:dyDescent="0.3">
      <c r="A54" s="6"/>
      <c r="B54" s="156">
        <v>3292</v>
      </c>
      <c r="C54" s="26"/>
      <c r="D54" s="120">
        <v>1124.23</v>
      </c>
      <c r="E54" s="120"/>
      <c r="F54" s="120"/>
      <c r="G54" s="120">
        <v>1124.23</v>
      </c>
      <c r="H54" s="120"/>
      <c r="I54" s="120">
        <f t="shared" si="3"/>
        <v>100</v>
      </c>
    </row>
    <row r="55" spans="1:9" ht="15.75" customHeight="1" x14ac:dyDescent="0.3">
      <c r="A55" s="6"/>
      <c r="B55" s="156">
        <v>3293</v>
      </c>
      <c r="C55" s="26"/>
      <c r="D55" s="120">
        <v>1532.36</v>
      </c>
      <c r="E55" s="120"/>
      <c r="F55" s="120"/>
      <c r="G55" s="120"/>
      <c r="H55" s="120"/>
      <c r="I55" s="120">
        <f t="shared" si="3"/>
        <v>0</v>
      </c>
    </row>
    <row r="56" spans="1:9" ht="15.75" customHeight="1" x14ac:dyDescent="0.3">
      <c r="A56" s="6"/>
      <c r="B56" s="156">
        <v>3294</v>
      </c>
      <c r="C56" s="26"/>
      <c r="D56" s="120">
        <v>55</v>
      </c>
      <c r="E56" s="120"/>
      <c r="F56" s="120"/>
      <c r="G56" s="120">
        <v>55</v>
      </c>
      <c r="H56" s="120"/>
      <c r="I56" s="120">
        <f t="shared" si="3"/>
        <v>100</v>
      </c>
    </row>
    <row r="57" spans="1:9" ht="15.75" customHeight="1" x14ac:dyDescent="0.3">
      <c r="A57" s="6"/>
      <c r="B57" s="156">
        <v>3295</v>
      </c>
      <c r="C57" s="26"/>
      <c r="D57" s="120">
        <v>2473.2800000000002</v>
      </c>
      <c r="E57" s="120"/>
      <c r="F57" s="120"/>
      <c r="G57" s="120">
        <v>7871.35</v>
      </c>
      <c r="H57" s="120"/>
      <c r="I57" s="120">
        <f t="shared" si="3"/>
        <v>318.25551494371848</v>
      </c>
    </row>
    <row r="58" spans="1:9" ht="15.75" customHeight="1" x14ac:dyDescent="0.3">
      <c r="A58" s="6"/>
      <c r="B58" s="156">
        <v>3296</v>
      </c>
      <c r="C58" s="26"/>
      <c r="D58" s="120"/>
      <c r="E58" s="120"/>
      <c r="F58" s="120"/>
      <c r="G58" s="120"/>
      <c r="H58" s="120"/>
      <c r="I58" s="120"/>
    </row>
    <row r="59" spans="1:9" ht="15.75" customHeight="1" x14ac:dyDescent="0.3">
      <c r="A59" s="6"/>
      <c r="B59" s="156">
        <v>3299</v>
      </c>
      <c r="C59" s="26"/>
      <c r="D59" s="120">
        <v>7863.96</v>
      </c>
      <c r="E59" s="120"/>
      <c r="F59" s="120"/>
      <c r="G59" s="120">
        <v>6582.3</v>
      </c>
      <c r="H59" s="120"/>
      <c r="I59" s="120">
        <f t="shared" si="3"/>
        <v>83.702104283338159</v>
      </c>
    </row>
    <row r="60" spans="1:9" x14ac:dyDescent="0.3">
      <c r="A60" s="125"/>
      <c r="B60" s="155">
        <v>34</v>
      </c>
      <c r="C60" s="28" t="s">
        <v>70</v>
      </c>
      <c r="D60" s="152"/>
      <c r="E60" s="152">
        <v>562</v>
      </c>
      <c r="F60" s="152"/>
      <c r="G60" s="122">
        <f>SUM(G61:G62)</f>
        <v>236.8</v>
      </c>
      <c r="H60" s="120">
        <f t="shared" si="2"/>
        <v>42.135231316725978</v>
      </c>
      <c r="I60" s="120"/>
    </row>
    <row r="61" spans="1:9" ht="15.75" customHeight="1" x14ac:dyDescent="0.3">
      <c r="A61" s="6"/>
      <c r="B61" s="156">
        <v>3431</v>
      </c>
      <c r="C61" s="26"/>
      <c r="D61" s="120">
        <v>508.95</v>
      </c>
      <c r="E61" s="120"/>
      <c r="F61" s="120"/>
      <c r="G61" s="120">
        <v>131.88</v>
      </c>
      <c r="H61" s="120"/>
      <c r="I61" s="120">
        <f t="shared" si="3"/>
        <v>25.912172119068671</v>
      </c>
    </row>
    <row r="62" spans="1:9" ht="15.75" customHeight="1" x14ac:dyDescent="0.3">
      <c r="A62" s="6"/>
      <c r="B62" s="156">
        <v>3433</v>
      </c>
      <c r="C62" s="26"/>
      <c r="D62" s="120">
        <v>0.68</v>
      </c>
      <c r="E62" s="120"/>
      <c r="F62" s="120"/>
      <c r="G62" s="120">
        <v>104.92</v>
      </c>
      <c r="H62" s="120"/>
      <c r="I62" s="120">
        <f t="shared" si="3"/>
        <v>15429.411764705881</v>
      </c>
    </row>
    <row r="63" spans="1:9" x14ac:dyDescent="0.3">
      <c r="A63" s="125"/>
      <c r="B63" s="155">
        <v>37</v>
      </c>
      <c r="C63" s="28" t="s">
        <v>71</v>
      </c>
      <c r="D63" s="152"/>
      <c r="E63" s="152">
        <v>123860</v>
      </c>
      <c r="F63" s="152"/>
      <c r="G63" s="122">
        <f>SUM(G64:G65)</f>
        <v>1450.95</v>
      </c>
      <c r="H63" s="120">
        <f t="shared" si="2"/>
        <v>1.1714435653156789</v>
      </c>
      <c r="I63" s="120"/>
    </row>
    <row r="64" spans="1:9" ht="15.75" customHeight="1" x14ac:dyDescent="0.3">
      <c r="A64" s="6"/>
      <c r="B64" s="156">
        <v>3721</v>
      </c>
      <c r="C64" s="26"/>
      <c r="D64" s="120"/>
      <c r="E64" s="120"/>
      <c r="F64" s="120"/>
      <c r="G64" s="120">
        <v>1380.95</v>
      </c>
      <c r="H64" s="120"/>
      <c r="I64" s="120"/>
    </row>
    <row r="65" spans="1:9" ht="15.75" customHeight="1" x14ac:dyDescent="0.3">
      <c r="A65" s="6"/>
      <c r="B65" s="156">
        <v>3722</v>
      </c>
      <c r="C65" s="26"/>
      <c r="D65" s="120"/>
      <c r="E65" s="120"/>
      <c r="F65" s="120"/>
      <c r="G65" s="120">
        <v>70</v>
      </c>
      <c r="H65" s="120"/>
      <c r="I65" s="120"/>
    </row>
    <row r="66" spans="1:9" ht="26.65" x14ac:dyDescent="0.3">
      <c r="A66" s="127">
        <v>4</v>
      </c>
      <c r="B66" s="127"/>
      <c r="C66" s="31" t="s">
        <v>9</v>
      </c>
      <c r="D66" s="131">
        <v>892.72</v>
      </c>
      <c r="E66" s="131">
        <v>20763.12</v>
      </c>
      <c r="F66" s="131"/>
      <c r="G66" s="131">
        <f>SUM(G67)</f>
        <v>718.9</v>
      </c>
      <c r="H66" s="120">
        <f t="shared" si="2"/>
        <v>3.4623890821803274</v>
      </c>
      <c r="I66" s="120">
        <f t="shared" si="3"/>
        <v>80.529169280401476</v>
      </c>
    </row>
    <row r="67" spans="1:9" ht="39.950000000000003" x14ac:dyDescent="0.3">
      <c r="A67" s="9"/>
      <c r="B67" s="154">
        <v>42</v>
      </c>
      <c r="C67" s="32" t="s">
        <v>25</v>
      </c>
      <c r="D67" s="152">
        <v>892.72</v>
      </c>
      <c r="E67" s="152">
        <v>20763.12</v>
      </c>
      <c r="F67" s="152"/>
      <c r="G67" s="152">
        <f>SUM(G68:G70)</f>
        <v>718.9</v>
      </c>
      <c r="H67" s="120">
        <f t="shared" si="2"/>
        <v>3.4623890821803274</v>
      </c>
      <c r="I67" s="120">
        <f t="shared" si="3"/>
        <v>80.529169280401476</v>
      </c>
    </row>
    <row r="68" spans="1:9" x14ac:dyDescent="0.3">
      <c r="A68" s="9"/>
      <c r="B68" s="156">
        <v>4221</v>
      </c>
      <c r="C68" s="32"/>
      <c r="D68" s="120">
        <v>439.99</v>
      </c>
      <c r="E68" s="120"/>
      <c r="F68" s="120"/>
      <c r="G68" s="120">
        <v>439</v>
      </c>
      <c r="H68" s="120"/>
      <c r="I68" s="120">
        <f t="shared" si="3"/>
        <v>99.774994886247413</v>
      </c>
    </row>
    <row r="69" spans="1:9" x14ac:dyDescent="0.3">
      <c r="A69" s="9"/>
      <c r="B69" s="156">
        <v>4226</v>
      </c>
      <c r="C69" s="32"/>
      <c r="D69" s="120">
        <v>452.73</v>
      </c>
      <c r="E69" s="120"/>
      <c r="F69" s="120"/>
      <c r="G69" s="120"/>
      <c r="H69" s="120"/>
      <c r="I69" s="120">
        <f t="shared" si="3"/>
        <v>0</v>
      </c>
    </row>
    <row r="70" spans="1:9" ht="15.75" customHeight="1" x14ac:dyDescent="0.3">
      <c r="A70" s="6"/>
      <c r="B70" s="156">
        <v>4227</v>
      </c>
      <c r="C70" s="26"/>
      <c r="D70" s="120"/>
      <c r="E70" s="120"/>
      <c r="F70" s="120"/>
      <c r="G70" s="120">
        <v>279.89999999999998</v>
      </c>
      <c r="H70" s="120"/>
      <c r="I70" s="120"/>
    </row>
    <row r="71" spans="1:9" ht="15.75" customHeight="1" x14ac:dyDescent="0.3">
      <c r="A71" s="6"/>
      <c r="B71" s="156">
        <v>4241</v>
      </c>
      <c r="C71" s="26"/>
      <c r="D71" s="120"/>
      <c r="E71" s="120"/>
      <c r="F71" s="120"/>
      <c r="G71" s="120"/>
      <c r="H71" s="120"/>
      <c r="I71" s="120"/>
    </row>
    <row r="72" spans="1:9" ht="15" customHeight="1" x14ac:dyDescent="0.3">
      <c r="A72" s="194" t="s">
        <v>11</v>
      </c>
      <c r="B72" s="195"/>
      <c r="C72" s="196"/>
      <c r="D72" s="132">
        <f>SUM(D31,D66)</f>
        <v>1400851.83</v>
      </c>
      <c r="E72" s="132">
        <v>3499232.29</v>
      </c>
      <c r="F72" s="132"/>
      <c r="G72" s="132">
        <f>SUM(G31,G66)</f>
        <v>1790090.97</v>
      </c>
      <c r="H72" s="120">
        <f t="shared" si="2"/>
        <v>51.156677283633542</v>
      </c>
      <c r="I72" s="120">
        <f t="shared" si="3"/>
        <v>127.78588938988642</v>
      </c>
    </row>
  </sheetData>
  <mergeCells count="6">
    <mergeCell ref="A72:C72"/>
    <mergeCell ref="A28:H28"/>
    <mergeCell ref="A1:H1"/>
    <mergeCell ref="A3:H3"/>
    <mergeCell ref="A5:H5"/>
    <mergeCell ref="A7:H7"/>
  </mergeCells>
  <pageMargins left="0.7" right="0.7" top="0.75" bottom="0.75" header="0.3" footer="0.3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5"/>
  <sheetViews>
    <sheetView zoomScaleNormal="100" workbookViewId="0">
      <selection activeCell="A7" sqref="A7:F7"/>
    </sheetView>
  </sheetViews>
  <sheetFormatPr defaultRowHeight="14.55" x14ac:dyDescent="0.3"/>
  <cols>
    <col min="1" max="3" width="25.33203125" customWidth="1"/>
    <col min="4" max="4" width="25.33203125" hidden="1" customWidth="1"/>
    <col min="5" max="7" width="25.33203125" customWidth="1"/>
  </cols>
  <sheetData>
    <row r="1" spans="1:7" ht="42.05" customHeight="1" x14ac:dyDescent="0.3">
      <c r="A1" s="197" t="s">
        <v>159</v>
      </c>
      <c r="B1" s="197"/>
      <c r="C1" s="197"/>
      <c r="D1" s="197"/>
      <c r="E1" s="197"/>
      <c r="F1" s="197"/>
    </row>
    <row r="2" spans="1:7" ht="18" customHeight="1" x14ac:dyDescent="0.3">
      <c r="A2" s="1"/>
      <c r="B2" s="1"/>
      <c r="C2" s="1"/>
      <c r="D2" s="1"/>
      <c r="E2" s="1"/>
      <c r="F2" s="1"/>
      <c r="G2" s="1"/>
    </row>
    <row r="3" spans="1:7" ht="15.75" customHeight="1" x14ac:dyDescent="0.3">
      <c r="A3" s="197" t="s">
        <v>17</v>
      </c>
      <c r="B3" s="197"/>
      <c r="C3" s="197"/>
      <c r="D3" s="197"/>
      <c r="E3" s="197"/>
      <c r="F3" s="197"/>
    </row>
    <row r="4" spans="1:7" ht="17.55" x14ac:dyDescent="0.3">
      <c r="B4" s="1"/>
      <c r="C4" s="1"/>
      <c r="D4" s="1"/>
      <c r="E4" s="2"/>
      <c r="F4" s="2"/>
      <c r="G4" s="2"/>
    </row>
    <row r="5" spans="1:7" ht="18" customHeight="1" x14ac:dyDescent="0.3">
      <c r="A5" s="197" t="s">
        <v>3</v>
      </c>
      <c r="B5" s="197"/>
      <c r="C5" s="197"/>
      <c r="D5" s="197"/>
      <c r="E5" s="197"/>
      <c r="F5" s="197"/>
    </row>
    <row r="6" spans="1:7" ht="17.55" x14ac:dyDescent="0.3">
      <c r="A6" s="1"/>
      <c r="B6" s="1"/>
      <c r="C6" s="1"/>
      <c r="D6" s="1"/>
      <c r="E6" s="2"/>
      <c r="F6" s="2"/>
      <c r="G6" s="2"/>
    </row>
    <row r="7" spans="1:7" ht="15.75" customHeight="1" x14ac:dyDescent="0.3">
      <c r="A7" s="197" t="s">
        <v>38</v>
      </c>
      <c r="B7" s="197"/>
      <c r="C7" s="197"/>
      <c r="D7" s="197"/>
      <c r="E7" s="197"/>
      <c r="F7" s="197"/>
    </row>
    <row r="8" spans="1:7" ht="17.55" x14ac:dyDescent="0.3">
      <c r="A8" s="1"/>
      <c r="B8" s="1"/>
      <c r="C8" s="1"/>
      <c r="D8" s="1"/>
      <c r="E8" s="2"/>
      <c r="F8" s="2"/>
      <c r="G8" s="2"/>
    </row>
    <row r="9" spans="1:7" ht="28.45" customHeight="1" x14ac:dyDescent="0.3">
      <c r="A9" s="22" t="s">
        <v>129</v>
      </c>
      <c r="B9" s="23" t="s">
        <v>132</v>
      </c>
      <c r="C9" s="22" t="s">
        <v>142</v>
      </c>
      <c r="D9" s="22" t="s">
        <v>151</v>
      </c>
      <c r="E9" s="22" t="s">
        <v>150</v>
      </c>
      <c r="F9" s="164" t="s">
        <v>155</v>
      </c>
      <c r="G9" s="164" t="s">
        <v>156</v>
      </c>
    </row>
    <row r="10" spans="1:7" x14ac:dyDescent="0.3">
      <c r="A10" s="16" t="s">
        <v>0</v>
      </c>
      <c r="B10" s="122">
        <v>1394211.87</v>
      </c>
      <c r="C10" s="122">
        <v>3502091.88</v>
      </c>
      <c r="D10" s="122"/>
      <c r="E10" s="122">
        <f>SUM(E12:E18)</f>
        <v>1793180.02</v>
      </c>
      <c r="F10" s="120">
        <f>E10/C10*100</f>
        <v>51.203111781293423</v>
      </c>
      <c r="G10" s="120">
        <f>E10/B10*100</f>
        <v>128.6160345199184</v>
      </c>
    </row>
    <row r="11" spans="1:7" x14ac:dyDescent="0.3">
      <c r="A11" s="11" t="s">
        <v>42</v>
      </c>
      <c r="B11" s="123"/>
      <c r="C11" s="123"/>
      <c r="D11" s="123"/>
      <c r="E11" s="123"/>
      <c r="F11" s="120"/>
      <c r="G11" s="120"/>
    </row>
    <row r="12" spans="1:7" x14ac:dyDescent="0.3">
      <c r="A12" s="7" t="s">
        <v>43</v>
      </c>
      <c r="B12" s="120">
        <v>109964.32</v>
      </c>
      <c r="C12" s="120">
        <v>404660.13</v>
      </c>
      <c r="D12" s="120"/>
      <c r="E12" s="120">
        <v>206562.9</v>
      </c>
      <c r="F12" s="120">
        <f t="shared" ref="F12:F19" si="0">E12/C12*100</f>
        <v>51.046022250820712</v>
      </c>
      <c r="G12" s="120">
        <f t="shared" ref="G12:G19" si="1">E12/B12*100</f>
        <v>187.84538475752862</v>
      </c>
    </row>
    <row r="13" spans="1:7" x14ac:dyDescent="0.3">
      <c r="A13" s="7" t="s">
        <v>107</v>
      </c>
      <c r="B13" s="120">
        <v>0.01</v>
      </c>
      <c r="C13" s="120">
        <v>332.51</v>
      </c>
      <c r="D13" s="120"/>
      <c r="E13" s="120"/>
      <c r="F13" s="120">
        <f t="shared" si="0"/>
        <v>0</v>
      </c>
      <c r="G13" s="120">
        <f t="shared" si="1"/>
        <v>0</v>
      </c>
    </row>
    <row r="14" spans="1:7" ht="26.65" x14ac:dyDescent="0.3">
      <c r="A14" s="6" t="s">
        <v>41</v>
      </c>
      <c r="B14" s="120"/>
      <c r="C14" s="120"/>
      <c r="D14" s="120"/>
      <c r="E14" s="120"/>
      <c r="F14" s="120"/>
      <c r="G14" s="120"/>
    </row>
    <row r="15" spans="1:7" ht="26.65" x14ac:dyDescent="0.3">
      <c r="A15" s="10" t="s">
        <v>108</v>
      </c>
      <c r="B15" s="120">
        <v>29611.73</v>
      </c>
      <c r="C15" s="120">
        <v>57989</v>
      </c>
      <c r="D15" s="120"/>
      <c r="E15" s="120">
        <v>30624.12</v>
      </c>
      <c r="F15" s="120">
        <f t="shared" si="0"/>
        <v>52.810222628429528</v>
      </c>
      <c r="G15" s="120">
        <f t="shared" si="1"/>
        <v>103.41888163913421</v>
      </c>
    </row>
    <row r="16" spans="1:7" x14ac:dyDescent="0.3">
      <c r="A16" s="10" t="s">
        <v>109</v>
      </c>
      <c r="B16" s="122"/>
      <c r="C16" s="120">
        <v>2859.59</v>
      </c>
      <c r="D16" s="122"/>
      <c r="E16" s="122"/>
      <c r="F16" s="120">
        <f t="shared" si="0"/>
        <v>0</v>
      </c>
      <c r="G16" s="120"/>
    </row>
    <row r="17" spans="1:7" x14ac:dyDescent="0.3">
      <c r="A17" s="10" t="s">
        <v>117</v>
      </c>
      <c r="B17" s="120">
        <v>1254416.81</v>
      </c>
      <c r="C17" s="120">
        <v>2935738.53</v>
      </c>
      <c r="D17" s="120"/>
      <c r="E17" s="120">
        <v>1555993</v>
      </c>
      <c r="F17" s="120">
        <f t="shared" si="0"/>
        <v>53.001756937801957</v>
      </c>
      <c r="G17" s="120">
        <f t="shared" si="1"/>
        <v>124.04114705701367</v>
      </c>
    </row>
    <row r="18" spans="1:7" x14ac:dyDescent="0.3">
      <c r="A18" s="10"/>
      <c r="B18" s="120"/>
      <c r="C18" s="120">
        <v>99777.89</v>
      </c>
      <c r="D18" s="120"/>
      <c r="E18" s="120"/>
      <c r="F18" s="120">
        <f t="shared" si="0"/>
        <v>0</v>
      </c>
      <c r="G18" s="120"/>
    </row>
    <row r="19" spans="1:7" x14ac:dyDescent="0.3">
      <c r="A19" s="10" t="s">
        <v>111</v>
      </c>
      <c r="B19" s="120">
        <v>219</v>
      </c>
      <c r="C19" s="120">
        <v>734.23</v>
      </c>
      <c r="D19" s="120"/>
      <c r="E19" s="120"/>
      <c r="F19" s="120">
        <f t="shared" si="0"/>
        <v>0</v>
      </c>
      <c r="G19" s="120">
        <f t="shared" si="1"/>
        <v>0</v>
      </c>
    </row>
    <row r="22" spans="1:7" ht="15.75" customHeight="1" x14ac:dyDescent="0.3">
      <c r="A22" s="197" t="s">
        <v>39</v>
      </c>
      <c r="B22" s="197"/>
      <c r="C22" s="197"/>
      <c r="D22" s="197"/>
      <c r="E22" s="197"/>
      <c r="F22" s="197"/>
    </row>
    <row r="23" spans="1:7" ht="17.55" x14ac:dyDescent="0.3">
      <c r="A23" s="1"/>
      <c r="B23" s="1"/>
      <c r="C23" s="1"/>
      <c r="D23" s="1"/>
      <c r="E23" s="2"/>
      <c r="F23" s="2"/>
      <c r="G23" s="2"/>
    </row>
    <row r="24" spans="1:7" ht="32.25" customHeight="1" x14ac:dyDescent="0.3">
      <c r="A24" s="22" t="s">
        <v>129</v>
      </c>
      <c r="B24" s="23" t="s">
        <v>132</v>
      </c>
      <c r="C24" s="22" t="s">
        <v>142</v>
      </c>
      <c r="D24" s="22" t="s">
        <v>151</v>
      </c>
      <c r="E24" s="22" t="s">
        <v>150</v>
      </c>
      <c r="F24" s="164" t="s">
        <v>155</v>
      </c>
      <c r="G24" s="164" t="s">
        <v>156</v>
      </c>
    </row>
    <row r="25" spans="1:7" x14ac:dyDescent="0.3">
      <c r="A25" s="16" t="s">
        <v>1</v>
      </c>
      <c r="B25" s="122">
        <v>1400851.83</v>
      </c>
      <c r="C25" s="122">
        <v>3499232.29</v>
      </c>
      <c r="D25" s="122"/>
      <c r="E25" s="122">
        <f>SUM(E26:E33)</f>
        <v>1790090.97</v>
      </c>
      <c r="F25" s="120">
        <f>E25/C25*100</f>
        <v>51.156677283633542</v>
      </c>
      <c r="G25" s="120">
        <f>E25/B25*100</f>
        <v>127.78588938988642</v>
      </c>
    </row>
    <row r="26" spans="1:7" ht="15.75" customHeight="1" x14ac:dyDescent="0.3">
      <c r="A26" s="11" t="s">
        <v>42</v>
      </c>
      <c r="B26" s="120"/>
      <c r="C26" s="120"/>
      <c r="D26" s="123"/>
      <c r="E26" s="123"/>
      <c r="F26" s="120"/>
      <c r="G26" s="120"/>
    </row>
    <row r="27" spans="1:7" x14ac:dyDescent="0.3">
      <c r="A27" s="7" t="s">
        <v>43</v>
      </c>
      <c r="B27" s="120">
        <v>123379.03</v>
      </c>
      <c r="C27" s="120">
        <v>404660.13</v>
      </c>
      <c r="D27" s="120"/>
      <c r="E27" s="120">
        <v>206573.08</v>
      </c>
      <c r="F27" s="120">
        <f t="shared" ref="F27:F33" si="2">E27/C27*100</f>
        <v>51.04853794219855</v>
      </c>
      <c r="G27" s="120">
        <f t="shared" ref="G27:G31" si="3">E27/B27*100</f>
        <v>167.42965153802879</v>
      </c>
    </row>
    <row r="28" spans="1:7" x14ac:dyDescent="0.3">
      <c r="A28" s="7" t="s">
        <v>45</v>
      </c>
      <c r="B28" s="120">
        <v>941.54</v>
      </c>
      <c r="C28" s="120">
        <v>33251</v>
      </c>
      <c r="D28" s="120"/>
      <c r="E28" s="120"/>
      <c r="F28" s="120">
        <f t="shared" si="2"/>
        <v>0</v>
      </c>
      <c r="G28" s="120">
        <f t="shared" si="3"/>
        <v>0</v>
      </c>
    </row>
    <row r="29" spans="1:7" x14ac:dyDescent="0.3">
      <c r="A29" s="7" t="s">
        <v>110</v>
      </c>
      <c r="B29" s="120">
        <v>24546.17</v>
      </c>
      <c r="C29" s="120">
        <v>57989</v>
      </c>
      <c r="D29" s="120"/>
      <c r="E29" s="120">
        <v>18399.12</v>
      </c>
      <c r="F29" s="120">
        <f t="shared" si="2"/>
        <v>31.728638190001551</v>
      </c>
      <c r="G29" s="120">
        <f t="shared" si="3"/>
        <v>74.957192914413938</v>
      </c>
    </row>
    <row r="30" spans="1:7" x14ac:dyDescent="0.3">
      <c r="A30" s="7" t="s">
        <v>109</v>
      </c>
      <c r="B30" s="120"/>
      <c r="C30" s="120"/>
      <c r="D30" s="120"/>
      <c r="E30" s="120">
        <v>2935</v>
      </c>
      <c r="F30" s="120"/>
      <c r="G30" s="120"/>
    </row>
    <row r="31" spans="1:7" x14ac:dyDescent="0.3">
      <c r="A31" s="7" t="s">
        <v>112</v>
      </c>
      <c r="B31" s="120">
        <v>1251985.0900000001</v>
      </c>
      <c r="C31" s="120">
        <v>2935738.53</v>
      </c>
      <c r="D31" s="122"/>
      <c r="E31" s="122">
        <v>1562183.77</v>
      </c>
      <c r="F31" s="120">
        <f t="shared" si="2"/>
        <v>53.212633006523234</v>
      </c>
      <c r="G31" s="120">
        <f t="shared" si="3"/>
        <v>124.77654745872412</v>
      </c>
    </row>
    <row r="32" spans="1:7" x14ac:dyDescent="0.3">
      <c r="A32" s="10" t="s">
        <v>118</v>
      </c>
      <c r="B32" s="120"/>
      <c r="C32" s="120">
        <v>99777.89</v>
      </c>
      <c r="D32" s="120"/>
      <c r="E32" s="120"/>
      <c r="F32" s="120">
        <f t="shared" si="2"/>
        <v>0</v>
      </c>
      <c r="G32" s="120"/>
    </row>
    <row r="33" spans="1:7" ht="17.25" customHeight="1" x14ac:dyDescent="0.3">
      <c r="A33" s="10" t="s">
        <v>120</v>
      </c>
      <c r="B33" s="120"/>
      <c r="C33" s="120">
        <v>734.23</v>
      </c>
      <c r="D33" s="120"/>
      <c r="E33" s="120"/>
      <c r="F33" s="120">
        <f t="shared" si="2"/>
        <v>0</v>
      </c>
      <c r="G33" s="120"/>
    </row>
    <row r="35" spans="1:7" x14ac:dyDescent="0.3">
      <c r="E35" s="144"/>
    </row>
  </sheetData>
  <mergeCells count="5">
    <mergeCell ref="A1:F1"/>
    <mergeCell ref="A3:F3"/>
    <mergeCell ref="A5:F5"/>
    <mergeCell ref="A7:F7"/>
    <mergeCell ref="A22:F22"/>
  </mergeCells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5"/>
  <sheetViews>
    <sheetView workbookViewId="0">
      <selection activeCell="A5" sqref="A5:F5"/>
    </sheetView>
  </sheetViews>
  <sheetFormatPr defaultColWidth="9.109375" defaultRowHeight="14.55" x14ac:dyDescent="0.3"/>
  <cols>
    <col min="1" max="1" width="37.6640625" style="19" customWidth="1"/>
    <col min="2" max="3" width="25.33203125" style="19" customWidth="1"/>
    <col min="4" max="4" width="25.33203125" style="19" hidden="1" customWidth="1"/>
    <col min="5" max="7" width="25.33203125" style="19" customWidth="1"/>
    <col min="8" max="16384" width="9.109375" style="19"/>
  </cols>
  <sheetData>
    <row r="1" spans="1:7" ht="42.05" customHeight="1" x14ac:dyDescent="0.3">
      <c r="A1" s="175" t="s">
        <v>159</v>
      </c>
      <c r="B1" s="175"/>
      <c r="C1" s="175"/>
      <c r="D1" s="175"/>
      <c r="E1" s="175"/>
      <c r="F1" s="175"/>
    </row>
    <row r="2" spans="1:7" ht="18" customHeight="1" x14ac:dyDescent="0.3">
      <c r="A2" s="20"/>
      <c r="B2" s="20"/>
      <c r="C2" s="20"/>
      <c r="D2" s="20"/>
      <c r="E2" s="20"/>
      <c r="F2" s="20"/>
      <c r="G2" s="20"/>
    </row>
    <row r="3" spans="1:7" ht="15.75" x14ac:dyDescent="0.3">
      <c r="A3" s="175" t="s">
        <v>17</v>
      </c>
      <c r="B3" s="175"/>
      <c r="C3" s="175"/>
      <c r="D3" s="175"/>
      <c r="E3" s="198"/>
      <c r="F3" s="198"/>
    </row>
    <row r="4" spans="1:7" ht="17.55" x14ac:dyDescent="0.3">
      <c r="A4" s="20"/>
      <c r="B4" s="20"/>
      <c r="C4" s="20"/>
      <c r="D4" s="20"/>
      <c r="E4" s="21"/>
      <c r="F4" s="21"/>
      <c r="G4" s="21"/>
    </row>
    <row r="5" spans="1:7" ht="18" customHeight="1" x14ac:dyDescent="0.3">
      <c r="A5" s="175" t="s">
        <v>3</v>
      </c>
      <c r="B5" s="176"/>
      <c r="C5" s="176"/>
      <c r="D5" s="176"/>
      <c r="E5" s="176"/>
      <c r="F5" s="176"/>
    </row>
    <row r="6" spans="1:7" ht="17.55" x14ac:dyDescent="0.3">
      <c r="A6" s="20"/>
      <c r="B6" s="20"/>
      <c r="C6" s="20"/>
      <c r="D6" s="20"/>
      <c r="E6" s="21"/>
      <c r="F6" s="21"/>
      <c r="G6" s="21"/>
    </row>
    <row r="7" spans="1:7" ht="15.75" x14ac:dyDescent="0.3">
      <c r="A7" s="175" t="s">
        <v>10</v>
      </c>
      <c r="B7" s="199"/>
      <c r="C7" s="199"/>
      <c r="D7" s="199"/>
      <c r="E7" s="199"/>
      <c r="F7" s="199"/>
    </row>
    <row r="8" spans="1:7" ht="17.55" x14ac:dyDescent="0.3">
      <c r="A8" s="20"/>
      <c r="B8" s="20"/>
      <c r="C8" s="20"/>
      <c r="D8" s="20"/>
      <c r="E8" s="21"/>
      <c r="F8" s="21"/>
      <c r="G8" s="21"/>
    </row>
    <row r="9" spans="1:7" ht="30.7" customHeight="1" x14ac:dyDescent="0.3">
      <c r="A9" s="22" t="s">
        <v>128</v>
      </c>
      <c r="B9" s="23" t="s">
        <v>132</v>
      </c>
      <c r="C9" s="22" t="s">
        <v>142</v>
      </c>
      <c r="D9" s="22" t="s">
        <v>151</v>
      </c>
      <c r="E9" s="22" t="s">
        <v>150</v>
      </c>
      <c r="F9" s="164" t="s">
        <v>155</v>
      </c>
      <c r="G9" s="164" t="s">
        <v>156</v>
      </c>
    </row>
    <row r="10" spans="1:7" ht="15.75" customHeight="1" x14ac:dyDescent="0.3">
      <c r="A10" s="24" t="s">
        <v>11</v>
      </c>
      <c r="B10" s="121">
        <f>SUM(B12:B13)</f>
        <v>2661099.96</v>
      </c>
      <c r="C10" s="121">
        <v>3499232.29</v>
      </c>
      <c r="D10" s="121"/>
      <c r="E10" s="121">
        <v>1790090.97</v>
      </c>
      <c r="F10" s="121">
        <f>E10/C10*100</f>
        <v>51.156677283633542</v>
      </c>
      <c r="G10" s="121">
        <f>E10/B10*100</f>
        <v>67.268836079348176</v>
      </c>
    </row>
    <row r="11" spans="1:7" ht="15.75" customHeight="1" x14ac:dyDescent="0.3">
      <c r="A11" s="25" t="s">
        <v>72</v>
      </c>
      <c r="B11" s="121"/>
      <c r="C11" s="121"/>
      <c r="D11" s="121"/>
      <c r="E11" s="121"/>
      <c r="F11" s="121"/>
      <c r="G11" s="121"/>
    </row>
    <row r="12" spans="1:7" x14ac:dyDescent="0.3">
      <c r="A12" s="63" t="s">
        <v>73</v>
      </c>
      <c r="B12" s="121">
        <v>2562885.08</v>
      </c>
      <c r="C12" s="121">
        <v>3202728.21</v>
      </c>
      <c r="D12" s="121"/>
      <c r="E12" s="121">
        <v>1636663.84</v>
      </c>
      <c r="F12" s="121">
        <f t="shared" ref="F12:F13" si="0">E12/C12*100</f>
        <v>51.102177040492613</v>
      </c>
      <c r="G12" s="121">
        <f t="shared" ref="G12:G13" si="1">E12/B12*100</f>
        <v>63.860211789129465</v>
      </c>
    </row>
    <row r="13" spans="1:7" x14ac:dyDescent="0.3">
      <c r="A13" s="25" t="s">
        <v>74</v>
      </c>
      <c r="B13" s="121">
        <v>98214.88</v>
      </c>
      <c r="C13" s="121">
        <v>296504.08</v>
      </c>
      <c r="D13" s="121"/>
      <c r="E13" s="121">
        <v>153427.13</v>
      </c>
      <c r="F13" s="121">
        <f t="shared" si="0"/>
        <v>51.745368900151391</v>
      </c>
      <c r="G13" s="121">
        <f t="shared" si="1"/>
        <v>156.21576893440178</v>
      </c>
    </row>
    <row r="14" spans="1:7" x14ac:dyDescent="0.3">
      <c r="A14" s="25" t="s">
        <v>12</v>
      </c>
      <c r="B14" s="121"/>
      <c r="C14" s="121"/>
      <c r="D14" s="121"/>
      <c r="E14" s="121"/>
      <c r="F14" s="121"/>
      <c r="G14" s="121"/>
    </row>
    <row r="15" spans="1:7" ht="26.65" x14ac:dyDescent="0.3">
      <c r="A15" s="64" t="s">
        <v>13</v>
      </c>
      <c r="B15" s="121"/>
      <c r="C15" s="121"/>
      <c r="D15" s="121"/>
      <c r="E15" s="121"/>
      <c r="F15" s="121"/>
      <c r="G15" s="121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G33" sqref="G33"/>
    </sheetView>
  </sheetViews>
  <sheetFormatPr defaultRowHeight="14.55" x14ac:dyDescent="0.3"/>
  <cols>
    <col min="1" max="1" width="7.44140625" bestFit="1" customWidth="1"/>
    <col min="2" max="2" width="8.44140625" bestFit="1" customWidth="1"/>
    <col min="3" max="8" width="25.33203125" customWidth="1"/>
  </cols>
  <sheetData>
    <row r="1" spans="1:8" ht="42.05" customHeight="1" x14ac:dyDescent="0.3">
      <c r="A1" s="200" t="s">
        <v>114</v>
      </c>
      <c r="B1" s="200"/>
      <c r="C1" s="200"/>
      <c r="D1" s="200"/>
      <c r="E1" s="200"/>
      <c r="F1" s="200"/>
      <c r="G1" s="200"/>
      <c r="H1" s="200"/>
    </row>
    <row r="2" spans="1:8" ht="18" customHeight="1" x14ac:dyDescent="0.3">
      <c r="A2" s="142"/>
      <c r="B2" s="142"/>
      <c r="C2" s="142"/>
      <c r="D2" s="142"/>
      <c r="E2" s="142"/>
      <c r="F2" s="142"/>
      <c r="G2" s="142"/>
      <c r="H2" s="142"/>
    </row>
    <row r="3" spans="1:8" ht="15.75" customHeight="1" x14ac:dyDescent="0.3">
      <c r="A3" s="200" t="s">
        <v>17</v>
      </c>
      <c r="B3" s="200"/>
      <c r="C3" s="200"/>
      <c r="D3" s="200"/>
      <c r="E3" s="200"/>
      <c r="F3" s="200"/>
      <c r="G3" s="200"/>
      <c r="H3" s="200"/>
    </row>
    <row r="4" spans="1:8" ht="17.55" x14ac:dyDescent="0.3">
      <c r="A4" s="142"/>
      <c r="B4" s="142"/>
      <c r="C4" s="142"/>
      <c r="D4" s="142"/>
      <c r="E4" s="142"/>
      <c r="F4" s="142"/>
      <c r="G4" s="143"/>
      <c r="H4" s="143"/>
    </row>
    <row r="5" spans="1:8" ht="18" customHeight="1" x14ac:dyDescent="0.3">
      <c r="A5" s="200" t="s">
        <v>46</v>
      </c>
      <c r="B5" s="200"/>
      <c r="C5" s="200"/>
      <c r="D5" s="200"/>
      <c r="E5" s="200"/>
      <c r="F5" s="200"/>
      <c r="G5" s="200"/>
      <c r="H5" s="200"/>
    </row>
    <row r="6" spans="1:8" ht="17.55" x14ac:dyDescent="0.3">
      <c r="A6" s="1"/>
      <c r="B6" s="1"/>
      <c r="C6" s="1"/>
      <c r="D6" s="1"/>
      <c r="E6" s="1"/>
      <c r="F6" s="1"/>
      <c r="G6" s="2"/>
      <c r="H6" s="2"/>
    </row>
    <row r="7" spans="1:8" x14ac:dyDescent="0.3">
      <c r="A7" s="138" t="s">
        <v>4</v>
      </c>
      <c r="B7" s="139" t="s">
        <v>5</v>
      </c>
      <c r="C7" s="139" t="s">
        <v>26</v>
      </c>
      <c r="D7" s="140" t="s">
        <v>27</v>
      </c>
      <c r="E7" s="141" t="s">
        <v>28</v>
      </c>
      <c r="F7" s="141"/>
      <c r="G7" s="141" t="s">
        <v>115</v>
      </c>
      <c r="H7" s="141" t="s">
        <v>116</v>
      </c>
    </row>
    <row r="8" spans="1:8" x14ac:dyDescent="0.3">
      <c r="A8" s="14"/>
      <c r="B8" s="15"/>
      <c r="C8" s="13" t="s">
        <v>48</v>
      </c>
      <c r="D8" s="15"/>
      <c r="E8" s="14"/>
      <c r="F8" s="14"/>
      <c r="G8" s="14"/>
      <c r="H8" s="14"/>
    </row>
    <row r="9" spans="1:8" ht="26.65" x14ac:dyDescent="0.3">
      <c r="A9" s="6">
        <v>8</v>
      </c>
      <c r="B9" s="6"/>
      <c r="C9" s="6" t="s">
        <v>14</v>
      </c>
      <c r="D9" s="3"/>
      <c r="E9" s="4"/>
      <c r="F9" s="4"/>
      <c r="G9" s="4"/>
      <c r="H9" s="4"/>
    </row>
    <row r="10" spans="1:8" x14ac:dyDescent="0.3">
      <c r="A10" s="6"/>
      <c r="B10" s="9">
        <v>84</v>
      </c>
      <c r="C10" s="9" t="s">
        <v>19</v>
      </c>
      <c r="D10" s="3"/>
      <c r="E10" s="4"/>
      <c r="F10" s="4"/>
      <c r="G10" s="4"/>
      <c r="H10" s="4"/>
    </row>
    <row r="11" spans="1:8" x14ac:dyDescent="0.3">
      <c r="A11" s="6"/>
      <c r="B11" s="9"/>
      <c r="C11" s="17"/>
      <c r="D11" s="3"/>
      <c r="E11" s="4"/>
      <c r="F11" s="4"/>
      <c r="G11" s="4"/>
      <c r="H11" s="4"/>
    </row>
    <row r="12" spans="1:8" x14ac:dyDescent="0.3">
      <c r="A12" s="6"/>
      <c r="B12" s="9"/>
      <c r="C12" s="13" t="s">
        <v>51</v>
      </c>
      <c r="D12" s="3"/>
      <c r="E12" s="4"/>
      <c r="F12" s="4"/>
      <c r="G12" s="4"/>
      <c r="H12" s="4"/>
    </row>
    <row r="13" spans="1:8" ht="26.65" x14ac:dyDescent="0.3">
      <c r="A13" s="8">
        <v>5</v>
      </c>
      <c r="B13" s="8"/>
      <c r="C13" s="11" t="s">
        <v>15</v>
      </c>
      <c r="D13" s="3"/>
      <c r="E13" s="4"/>
      <c r="F13" s="4"/>
      <c r="G13" s="4"/>
      <c r="H13" s="4"/>
    </row>
    <row r="14" spans="1:8" ht="26.65" x14ac:dyDescent="0.3">
      <c r="A14" s="9"/>
      <c r="B14" s="9">
        <v>54</v>
      </c>
      <c r="C14" s="12" t="s">
        <v>20</v>
      </c>
      <c r="D14" s="3"/>
      <c r="E14" s="4"/>
      <c r="F14" s="4"/>
      <c r="G14" s="4"/>
      <c r="H14" s="5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C23" sqref="C23"/>
    </sheetView>
  </sheetViews>
  <sheetFormatPr defaultRowHeight="14.55" x14ac:dyDescent="0.3"/>
  <cols>
    <col min="1" max="6" width="25.33203125" customWidth="1"/>
  </cols>
  <sheetData>
    <row r="1" spans="1:6" ht="42.05" customHeight="1" x14ac:dyDescent="0.3">
      <c r="A1" s="200" t="s">
        <v>114</v>
      </c>
      <c r="B1" s="200"/>
      <c r="C1" s="200"/>
      <c r="D1" s="200"/>
      <c r="E1" s="200"/>
      <c r="F1" s="200"/>
    </row>
    <row r="2" spans="1:6" ht="18" customHeight="1" x14ac:dyDescent="0.3">
      <c r="A2" s="142"/>
      <c r="B2" s="142"/>
      <c r="C2" s="142"/>
      <c r="D2" s="142"/>
      <c r="E2" s="142"/>
      <c r="F2" s="142"/>
    </row>
    <row r="3" spans="1:6" ht="15.75" customHeight="1" x14ac:dyDescent="0.3">
      <c r="A3" s="200" t="s">
        <v>17</v>
      </c>
      <c r="B3" s="200"/>
      <c r="C3" s="200"/>
      <c r="D3" s="200"/>
      <c r="E3" s="200"/>
      <c r="F3" s="200"/>
    </row>
    <row r="4" spans="1:6" ht="17.55" x14ac:dyDescent="0.3">
      <c r="A4" s="142"/>
      <c r="B4" s="142"/>
      <c r="C4" s="142"/>
      <c r="D4" s="142"/>
      <c r="E4" s="143"/>
      <c r="F4" s="143"/>
    </row>
    <row r="5" spans="1:6" ht="18" customHeight="1" x14ac:dyDescent="0.3">
      <c r="A5" s="200" t="s">
        <v>47</v>
      </c>
      <c r="B5" s="200"/>
      <c r="C5" s="200"/>
      <c r="D5" s="200"/>
      <c r="E5" s="200"/>
      <c r="F5" s="200"/>
    </row>
    <row r="6" spans="1:6" ht="17.55" x14ac:dyDescent="0.3">
      <c r="A6" s="142"/>
      <c r="B6" s="142"/>
      <c r="C6" s="142"/>
      <c r="D6" s="142"/>
      <c r="E6" s="143"/>
      <c r="F6" s="143"/>
    </row>
    <row r="7" spans="1:6" x14ac:dyDescent="0.3">
      <c r="A7" s="135" t="s">
        <v>40</v>
      </c>
      <c r="B7" s="136" t="s">
        <v>27</v>
      </c>
      <c r="C7" s="137" t="s">
        <v>28</v>
      </c>
      <c r="D7" s="137"/>
      <c r="E7" s="137" t="s">
        <v>115</v>
      </c>
      <c r="F7" s="137" t="s">
        <v>116</v>
      </c>
    </row>
    <row r="8" spans="1:6" x14ac:dyDescent="0.3">
      <c r="A8" s="6" t="s">
        <v>48</v>
      </c>
      <c r="B8" s="3"/>
      <c r="C8" s="4"/>
      <c r="D8" s="4"/>
      <c r="E8" s="4"/>
      <c r="F8" s="4"/>
    </row>
    <row r="9" spans="1:6" ht="26.65" x14ac:dyDescent="0.3">
      <c r="A9" s="6" t="s">
        <v>49</v>
      </c>
      <c r="B9" s="3"/>
      <c r="C9" s="4"/>
      <c r="D9" s="4"/>
      <c r="E9" s="4"/>
      <c r="F9" s="4"/>
    </row>
    <row r="10" spans="1:6" ht="26.65" x14ac:dyDescent="0.3">
      <c r="A10" s="10" t="s">
        <v>50</v>
      </c>
      <c r="B10" s="3"/>
      <c r="C10" s="4"/>
      <c r="D10" s="4"/>
      <c r="E10" s="4"/>
      <c r="F10" s="4"/>
    </row>
    <row r="11" spans="1:6" x14ac:dyDescent="0.3">
      <c r="A11" s="10"/>
      <c r="B11" s="3"/>
      <c r="C11" s="4"/>
      <c r="D11" s="4"/>
      <c r="E11" s="4"/>
      <c r="F11" s="4"/>
    </row>
    <row r="12" spans="1:6" x14ac:dyDescent="0.3">
      <c r="A12" s="6" t="s">
        <v>51</v>
      </c>
      <c r="B12" s="3"/>
      <c r="C12" s="4"/>
      <c r="D12" s="4"/>
      <c r="E12" s="4"/>
      <c r="F12" s="4"/>
    </row>
    <row r="13" spans="1:6" x14ac:dyDescent="0.3">
      <c r="A13" s="11" t="s">
        <v>42</v>
      </c>
      <c r="B13" s="3"/>
      <c r="C13" s="4"/>
      <c r="D13" s="4"/>
      <c r="E13" s="4"/>
      <c r="F13" s="4"/>
    </row>
    <row r="14" spans="1:6" x14ac:dyDescent="0.3">
      <c r="A14" s="7" t="s">
        <v>43</v>
      </c>
      <c r="B14" s="3"/>
      <c r="C14" s="4"/>
      <c r="D14" s="4"/>
      <c r="E14" s="4"/>
      <c r="F14" s="5"/>
    </row>
    <row r="15" spans="1:6" x14ac:dyDescent="0.3">
      <c r="A15" s="11" t="s">
        <v>44</v>
      </c>
      <c r="B15" s="3"/>
      <c r="C15" s="4"/>
      <c r="D15" s="4"/>
      <c r="E15" s="4"/>
      <c r="F15" s="5"/>
    </row>
    <row r="16" spans="1:6" x14ac:dyDescent="0.3">
      <c r="A16" s="7" t="s">
        <v>45</v>
      </c>
      <c r="B16" s="3"/>
      <c r="C16" s="4"/>
      <c r="D16" s="4"/>
      <c r="E16" s="4"/>
      <c r="F16" s="5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47"/>
  <sheetViews>
    <sheetView tabSelected="1" view="pageBreakPreview" topLeftCell="A199" zoomScaleNormal="100" zoomScaleSheetLayoutView="100" workbookViewId="0">
      <selection activeCell="J218" sqref="J218"/>
    </sheetView>
  </sheetViews>
  <sheetFormatPr defaultColWidth="9.109375" defaultRowHeight="14.55" x14ac:dyDescent="0.3"/>
  <cols>
    <col min="1" max="1" width="10.109375" style="19" bestFit="1" customWidth="1"/>
    <col min="2" max="2" width="8.5546875" style="19" bestFit="1" customWidth="1"/>
    <col min="3" max="3" width="8.6640625" style="19" customWidth="1"/>
    <col min="4" max="4" width="18.6640625" style="19" customWidth="1"/>
    <col min="5" max="5" width="25.33203125" style="19" customWidth="1"/>
    <col min="6" max="6" width="17.109375" style="19" customWidth="1"/>
    <col min="7" max="7" width="25.33203125" style="19" hidden="1" customWidth="1"/>
    <col min="8" max="8" width="17.44140625" style="19" customWidth="1"/>
    <col min="9" max="9" width="14.33203125" style="19" customWidth="1"/>
    <col min="10" max="10" width="14.88671875" style="19" customWidth="1"/>
    <col min="11" max="16384" width="9.109375" style="19"/>
  </cols>
  <sheetData>
    <row r="1" spans="1:10" ht="42.05" customHeight="1" x14ac:dyDescent="0.3">
      <c r="A1" s="175" t="s">
        <v>159</v>
      </c>
      <c r="B1" s="175"/>
      <c r="C1" s="175"/>
      <c r="D1" s="175"/>
      <c r="E1" s="175"/>
      <c r="F1" s="175"/>
      <c r="G1" s="175"/>
      <c r="H1" s="175"/>
      <c r="I1" s="175"/>
    </row>
    <row r="2" spans="1:10" ht="17.55" x14ac:dyDescent="0.3">
      <c r="A2" s="20"/>
      <c r="B2" s="20"/>
      <c r="C2" s="20"/>
      <c r="D2" s="20"/>
      <c r="E2" s="20"/>
      <c r="F2" s="20"/>
      <c r="G2" s="20"/>
      <c r="H2" s="21"/>
      <c r="I2" s="21"/>
      <c r="J2" s="21"/>
    </row>
    <row r="3" spans="1:10" ht="18" customHeight="1" x14ac:dyDescent="0.3">
      <c r="A3" s="175" t="s">
        <v>16</v>
      </c>
      <c r="B3" s="176"/>
      <c r="C3" s="176"/>
      <c r="D3" s="176"/>
      <c r="E3" s="176"/>
      <c r="F3" s="176"/>
      <c r="G3" s="176"/>
      <c r="H3" s="176"/>
      <c r="I3" s="176"/>
    </row>
    <row r="4" spans="1:10" ht="17.55" x14ac:dyDescent="0.3">
      <c r="A4" s="20"/>
      <c r="B4" s="20"/>
      <c r="C4" s="20"/>
      <c r="D4" s="20"/>
      <c r="E4" s="20"/>
      <c r="F4" s="20"/>
      <c r="G4" s="20"/>
      <c r="H4" s="21"/>
      <c r="I4" s="21"/>
      <c r="J4" s="21"/>
    </row>
    <row r="5" spans="1:10" ht="35.25" customHeight="1" x14ac:dyDescent="0.3">
      <c r="A5" s="209" t="s">
        <v>121</v>
      </c>
      <c r="B5" s="215"/>
      <c r="C5" s="216"/>
      <c r="D5" s="23" t="s">
        <v>122</v>
      </c>
      <c r="E5" s="23" t="s">
        <v>136</v>
      </c>
      <c r="F5" s="22" t="s">
        <v>137</v>
      </c>
      <c r="G5" s="22" t="s">
        <v>138</v>
      </c>
      <c r="H5" s="22" t="s">
        <v>152</v>
      </c>
      <c r="I5" s="22" t="s">
        <v>153</v>
      </c>
      <c r="J5" s="22" t="s">
        <v>154</v>
      </c>
    </row>
    <row r="6" spans="1:10" ht="15" customHeight="1" x14ac:dyDescent="0.3">
      <c r="A6" s="209" t="s">
        <v>75</v>
      </c>
      <c r="B6" s="210"/>
      <c r="C6" s="211"/>
      <c r="D6" s="23" t="s">
        <v>76</v>
      </c>
      <c r="E6" s="152">
        <f>SUM(E11,E33,E39,E47,E51,E56,E62,E67,E74,E86,E103,E105,E109,E124,E131,E172,E177,E185,E189,E194,E198,E207,E216,E225,E229)</f>
        <v>1400941.15</v>
      </c>
      <c r="F6" s="152"/>
      <c r="G6" s="152"/>
      <c r="H6" s="152">
        <f>SUM(H33,H11,H46,H55,H85,H107,H137,H168,H179,H184,H194,H208,H215)</f>
        <v>1792841.4199999997</v>
      </c>
      <c r="I6" s="130" t="e">
        <f>E6/G6*100</f>
        <v>#DIV/0!</v>
      </c>
      <c r="J6" s="130">
        <f>F6/H6*100</f>
        <v>0</v>
      </c>
    </row>
    <row r="7" spans="1:10" ht="21.05" customHeight="1" x14ac:dyDescent="0.3">
      <c r="A7" s="212" t="s">
        <v>77</v>
      </c>
      <c r="B7" s="213"/>
      <c r="C7" s="214"/>
      <c r="D7" s="65" t="s">
        <v>78</v>
      </c>
      <c r="E7" s="152"/>
      <c r="F7" s="152"/>
      <c r="G7" s="152"/>
      <c r="H7" s="152"/>
      <c r="I7" s="130"/>
      <c r="J7" s="130"/>
    </row>
    <row r="8" spans="1:10" ht="23.3" customHeight="1" x14ac:dyDescent="0.3">
      <c r="A8" s="201" t="s">
        <v>79</v>
      </c>
      <c r="B8" s="202"/>
      <c r="C8" s="203"/>
      <c r="D8" s="66" t="s">
        <v>80</v>
      </c>
      <c r="E8" s="152"/>
      <c r="F8" s="152"/>
      <c r="G8" s="152"/>
      <c r="H8" s="152"/>
      <c r="I8" s="130"/>
      <c r="J8" s="130"/>
    </row>
    <row r="9" spans="1:10" x14ac:dyDescent="0.3">
      <c r="A9" s="204">
        <v>11</v>
      </c>
      <c r="B9" s="205"/>
      <c r="C9" s="206"/>
      <c r="D9" s="67" t="s">
        <v>65</v>
      </c>
      <c r="E9" s="157"/>
      <c r="F9" s="152"/>
      <c r="G9" s="157"/>
      <c r="H9" s="152"/>
      <c r="I9" s="130"/>
      <c r="J9" s="130"/>
    </row>
    <row r="10" spans="1:10" x14ac:dyDescent="0.3">
      <c r="A10" s="82">
        <v>3</v>
      </c>
      <c r="B10" s="83"/>
      <c r="C10" s="84"/>
      <c r="D10" s="68" t="s">
        <v>7</v>
      </c>
      <c r="E10" s="157"/>
      <c r="F10" s="152"/>
      <c r="G10" s="157"/>
      <c r="H10" s="152"/>
      <c r="I10" s="130"/>
      <c r="J10" s="130"/>
    </row>
    <row r="11" spans="1:10" x14ac:dyDescent="0.3">
      <c r="A11" s="82"/>
      <c r="B11" s="83">
        <v>32</v>
      </c>
      <c r="C11" s="84"/>
      <c r="D11" s="68" t="s">
        <v>18</v>
      </c>
      <c r="E11" s="157">
        <f>SUM(E12:E30)</f>
        <v>78584.03</v>
      </c>
      <c r="F11" s="152">
        <v>179455.44</v>
      </c>
      <c r="G11" s="157"/>
      <c r="H11" s="168">
        <f>SUM(H12:H30)</f>
        <v>69998.45</v>
      </c>
      <c r="I11" s="130">
        <f>H11/F11*100</f>
        <v>39.00603403273815</v>
      </c>
      <c r="J11" s="130">
        <f>H11/E11*100</f>
        <v>89.074650409249813</v>
      </c>
    </row>
    <row r="12" spans="1:10" x14ac:dyDescent="0.3">
      <c r="A12" s="82"/>
      <c r="B12" s="83"/>
      <c r="C12" s="84">
        <v>3211</v>
      </c>
      <c r="D12" s="68"/>
      <c r="E12" s="126">
        <v>5200.66</v>
      </c>
      <c r="F12" s="120"/>
      <c r="G12" s="126"/>
      <c r="H12" s="120">
        <v>7245.74</v>
      </c>
      <c r="I12" s="130"/>
      <c r="J12" s="130">
        <f t="shared" ref="J12:J75" si="0">H12/E12*100</f>
        <v>139.3234704825926</v>
      </c>
    </row>
    <row r="13" spans="1:10" x14ac:dyDescent="0.3">
      <c r="A13" s="82"/>
      <c r="B13" s="83"/>
      <c r="C13" s="84">
        <v>3213</v>
      </c>
      <c r="D13" s="68"/>
      <c r="E13" s="126">
        <v>536</v>
      </c>
      <c r="F13" s="120"/>
      <c r="G13" s="126"/>
      <c r="H13" s="120">
        <v>490</v>
      </c>
      <c r="I13" s="130"/>
      <c r="J13" s="130">
        <f t="shared" si="0"/>
        <v>91.417910447761201</v>
      </c>
    </row>
    <row r="14" spans="1:10" x14ac:dyDescent="0.3">
      <c r="A14" s="82"/>
      <c r="B14" s="83"/>
      <c r="C14" s="84">
        <v>3221</v>
      </c>
      <c r="D14" s="68"/>
      <c r="E14" s="126">
        <v>10798.81</v>
      </c>
      <c r="F14" s="120"/>
      <c r="G14" s="126"/>
      <c r="H14" s="120">
        <v>8972.1</v>
      </c>
      <c r="I14" s="130"/>
      <c r="J14" s="130">
        <f t="shared" si="0"/>
        <v>83.084154642965302</v>
      </c>
    </row>
    <row r="15" spans="1:10" x14ac:dyDescent="0.3">
      <c r="A15" s="82"/>
      <c r="B15" s="83"/>
      <c r="C15" s="84">
        <v>3223</v>
      </c>
      <c r="D15" s="68"/>
      <c r="E15" s="126">
        <v>27109.83</v>
      </c>
      <c r="F15" s="120"/>
      <c r="G15" s="167"/>
      <c r="H15" s="120">
        <v>20397.16</v>
      </c>
      <c r="I15" s="130"/>
      <c r="J15" s="130">
        <f t="shared" si="0"/>
        <v>75.238981579744319</v>
      </c>
    </row>
    <row r="16" spans="1:10" x14ac:dyDescent="0.3">
      <c r="A16" s="82"/>
      <c r="B16" s="83"/>
      <c r="C16" s="84">
        <v>3224</v>
      </c>
      <c r="D16" s="68"/>
      <c r="E16" s="126"/>
      <c r="F16" s="120"/>
      <c r="G16" s="126"/>
      <c r="H16" s="120">
        <v>539.70000000000005</v>
      </c>
      <c r="I16" s="130"/>
      <c r="J16" s="130"/>
    </row>
    <row r="17" spans="1:10" x14ac:dyDescent="0.3">
      <c r="A17" s="82"/>
      <c r="B17" s="83"/>
      <c r="C17" s="84">
        <v>3225</v>
      </c>
      <c r="D17" s="68"/>
      <c r="E17" s="126"/>
      <c r="F17" s="120"/>
      <c r="G17" s="126"/>
      <c r="H17" s="120">
        <v>58.6</v>
      </c>
      <c r="I17" s="130"/>
      <c r="J17" s="130"/>
    </row>
    <row r="18" spans="1:10" x14ac:dyDescent="0.3">
      <c r="A18" s="82"/>
      <c r="B18" s="83"/>
      <c r="C18" s="84">
        <v>3227</v>
      </c>
      <c r="D18" s="68"/>
      <c r="E18" s="126">
        <v>1028.68</v>
      </c>
      <c r="F18" s="120"/>
      <c r="G18" s="126"/>
      <c r="H18" s="120">
        <v>1301.94</v>
      </c>
      <c r="I18" s="130"/>
      <c r="J18" s="130">
        <f t="shared" si="0"/>
        <v>126.56414045184118</v>
      </c>
    </row>
    <row r="19" spans="1:10" x14ac:dyDescent="0.3">
      <c r="A19" s="82"/>
      <c r="B19" s="83"/>
      <c r="C19" s="84">
        <v>3231</v>
      </c>
      <c r="D19" s="68"/>
      <c r="E19" s="126">
        <v>3981.47</v>
      </c>
      <c r="F19" s="120"/>
      <c r="G19" s="126"/>
      <c r="H19" s="120">
        <v>2478.42</v>
      </c>
      <c r="I19" s="130"/>
      <c r="J19" s="130">
        <f t="shared" si="0"/>
        <v>62.248867880456217</v>
      </c>
    </row>
    <row r="20" spans="1:10" x14ac:dyDescent="0.3">
      <c r="A20" s="82"/>
      <c r="B20" s="83"/>
      <c r="C20" s="84">
        <v>3232</v>
      </c>
      <c r="D20" s="68"/>
      <c r="E20" s="126"/>
      <c r="F20" s="120"/>
      <c r="G20" s="126"/>
      <c r="H20" s="120"/>
      <c r="I20" s="130"/>
      <c r="J20" s="130"/>
    </row>
    <row r="21" spans="1:10" x14ac:dyDescent="0.3">
      <c r="A21" s="82"/>
      <c r="B21" s="83"/>
      <c r="C21" s="84">
        <v>3234</v>
      </c>
      <c r="D21" s="68"/>
      <c r="E21" s="126">
        <v>7757.01</v>
      </c>
      <c r="F21" s="120"/>
      <c r="G21" s="126"/>
      <c r="H21" s="120">
        <v>6697.13</v>
      </c>
      <c r="I21" s="130"/>
      <c r="J21" s="130">
        <f t="shared" si="0"/>
        <v>86.336487899332354</v>
      </c>
    </row>
    <row r="22" spans="1:10" x14ac:dyDescent="0.3">
      <c r="A22" s="82"/>
      <c r="B22" s="83"/>
      <c r="C22" s="84">
        <v>3236</v>
      </c>
      <c r="D22" s="68"/>
      <c r="E22" s="126"/>
      <c r="F22" s="120"/>
      <c r="G22" s="126"/>
      <c r="H22" s="120"/>
      <c r="I22" s="130"/>
      <c r="J22" s="130"/>
    </row>
    <row r="23" spans="1:10" x14ac:dyDescent="0.3">
      <c r="A23" s="82"/>
      <c r="B23" s="83"/>
      <c r="C23" s="84">
        <v>3237</v>
      </c>
      <c r="D23" s="68"/>
      <c r="E23" s="126">
        <v>1100</v>
      </c>
      <c r="F23" s="120"/>
      <c r="G23" s="126"/>
      <c r="H23" s="120"/>
      <c r="I23" s="130"/>
      <c r="J23" s="130">
        <f t="shared" si="0"/>
        <v>0</v>
      </c>
    </row>
    <row r="24" spans="1:10" x14ac:dyDescent="0.3">
      <c r="A24" s="82"/>
      <c r="B24" s="83"/>
      <c r="C24" s="84">
        <v>3238</v>
      </c>
      <c r="D24" s="68"/>
      <c r="E24" s="126">
        <v>4007.4</v>
      </c>
      <c r="F24" s="120"/>
      <c r="G24" s="126"/>
      <c r="H24" s="120">
        <v>3306.01</v>
      </c>
      <c r="I24" s="130"/>
      <c r="J24" s="130">
        <f t="shared" si="0"/>
        <v>82.497629385636571</v>
      </c>
    </row>
    <row r="25" spans="1:10" x14ac:dyDescent="0.3">
      <c r="A25" s="82"/>
      <c r="B25" s="83"/>
      <c r="C25" s="84">
        <v>3239</v>
      </c>
      <c r="D25" s="68"/>
      <c r="E25" s="126">
        <v>4643.1499999999996</v>
      </c>
      <c r="F25" s="120"/>
      <c r="G25" s="126"/>
      <c r="H25" s="120">
        <v>7667.04</v>
      </c>
      <c r="I25" s="130"/>
      <c r="J25" s="130">
        <f t="shared" si="0"/>
        <v>165.12583052453616</v>
      </c>
    </row>
    <row r="26" spans="1:10" x14ac:dyDescent="0.3">
      <c r="A26" s="82"/>
      <c r="B26" s="83"/>
      <c r="C26" s="84">
        <v>3239</v>
      </c>
      <c r="D26" s="68" t="s">
        <v>139</v>
      </c>
      <c r="E26" s="126">
        <v>6629.04</v>
      </c>
      <c r="F26" s="120"/>
      <c r="G26" s="126"/>
      <c r="H26" s="120">
        <v>6996</v>
      </c>
      <c r="I26" s="130"/>
      <c r="J26" s="130">
        <f t="shared" si="0"/>
        <v>105.53564317005177</v>
      </c>
    </row>
    <row r="27" spans="1:10" x14ac:dyDescent="0.3">
      <c r="A27" s="82"/>
      <c r="B27" s="83"/>
      <c r="C27" s="84">
        <v>3292</v>
      </c>
      <c r="D27" s="68"/>
      <c r="E27" s="126">
        <v>1124.23</v>
      </c>
      <c r="F27" s="120"/>
      <c r="G27" s="126"/>
      <c r="H27" s="120">
        <v>1124.23</v>
      </c>
      <c r="I27" s="130"/>
      <c r="J27" s="130">
        <f t="shared" si="0"/>
        <v>100</v>
      </c>
    </row>
    <row r="28" spans="1:10" x14ac:dyDescent="0.3">
      <c r="A28" s="82"/>
      <c r="B28" s="83"/>
      <c r="C28" s="84">
        <v>3293</v>
      </c>
      <c r="D28" s="68"/>
      <c r="E28" s="126"/>
      <c r="F28" s="120"/>
      <c r="G28" s="126"/>
      <c r="H28" s="120"/>
      <c r="I28" s="130"/>
      <c r="J28" s="130"/>
    </row>
    <row r="29" spans="1:10" x14ac:dyDescent="0.3">
      <c r="A29" s="82"/>
      <c r="B29" s="83"/>
      <c r="C29" s="84">
        <v>3294</v>
      </c>
      <c r="D29" s="68"/>
      <c r="E29" s="126">
        <v>55</v>
      </c>
      <c r="F29" s="120"/>
      <c r="G29" s="126"/>
      <c r="H29" s="120">
        <v>55</v>
      </c>
      <c r="I29" s="130"/>
      <c r="J29" s="130">
        <f t="shared" si="0"/>
        <v>100</v>
      </c>
    </row>
    <row r="30" spans="1:10" x14ac:dyDescent="0.3">
      <c r="A30" s="82"/>
      <c r="B30" s="83"/>
      <c r="C30" s="84">
        <v>3299</v>
      </c>
      <c r="D30" s="68"/>
      <c r="E30" s="126">
        <v>4612.75</v>
      </c>
      <c r="F30" s="120"/>
      <c r="G30" s="126"/>
      <c r="H30" s="120">
        <v>2669.38</v>
      </c>
      <c r="I30" s="130"/>
      <c r="J30" s="130">
        <f t="shared" si="0"/>
        <v>57.869600563655091</v>
      </c>
    </row>
    <row r="31" spans="1:10" ht="21.05" customHeight="1" x14ac:dyDescent="0.3">
      <c r="A31" s="201" t="s">
        <v>81</v>
      </c>
      <c r="B31" s="207"/>
      <c r="C31" s="208"/>
      <c r="D31" s="66" t="s">
        <v>82</v>
      </c>
      <c r="E31" s="126"/>
      <c r="F31" s="120"/>
      <c r="G31" s="126"/>
      <c r="H31" s="120"/>
      <c r="I31" s="130"/>
      <c r="J31" s="130"/>
    </row>
    <row r="32" spans="1:10" ht="14.25" customHeight="1" x14ac:dyDescent="0.3">
      <c r="A32" s="79">
        <v>11</v>
      </c>
      <c r="B32" s="85"/>
      <c r="C32" s="86"/>
      <c r="D32" s="67" t="s">
        <v>65</v>
      </c>
      <c r="E32" s="126"/>
      <c r="F32" s="120"/>
      <c r="G32" s="126"/>
      <c r="H32" s="120"/>
      <c r="I32" s="130"/>
      <c r="J32" s="130"/>
    </row>
    <row r="33" spans="1:10" ht="15" customHeight="1" x14ac:dyDescent="0.3">
      <c r="A33" s="82"/>
      <c r="B33" s="87">
        <v>34</v>
      </c>
      <c r="C33" s="86"/>
      <c r="D33" s="67" t="s">
        <v>70</v>
      </c>
      <c r="E33" s="157">
        <f>SUM(E34)</f>
        <v>508.95</v>
      </c>
      <c r="F33" s="152">
        <v>562</v>
      </c>
      <c r="G33" s="157"/>
      <c r="H33" s="168">
        <f>SUM(H34:H36)</f>
        <v>195.72</v>
      </c>
      <c r="I33" s="130">
        <f t="shared" ref="I33:I74" si="1">H33/F33*100</f>
        <v>34.82562277580071</v>
      </c>
      <c r="J33" s="130">
        <f t="shared" si="0"/>
        <v>38.455643972885348</v>
      </c>
    </row>
    <row r="34" spans="1:10" ht="15" customHeight="1" x14ac:dyDescent="0.3">
      <c r="A34" s="82"/>
      <c r="B34" s="87"/>
      <c r="C34" s="86">
        <v>3431</v>
      </c>
      <c r="D34" s="70"/>
      <c r="E34" s="126">
        <v>508.95</v>
      </c>
      <c r="F34" s="120"/>
      <c r="G34" s="126"/>
      <c r="H34" s="120">
        <v>131.88</v>
      </c>
      <c r="I34" s="130"/>
      <c r="J34" s="130">
        <f t="shared" si="0"/>
        <v>25.912172119068671</v>
      </c>
    </row>
    <row r="35" spans="1:10" ht="15" customHeight="1" x14ac:dyDescent="0.3">
      <c r="A35" s="82"/>
      <c r="B35" s="87"/>
      <c r="C35" s="86">
        <v>3433</v>
      </c>
      <c r="D35" s="70"/>
      <c r="E35" s="126"/>
      <c r="F35" s="120"/>
      <c r="G35" s="126"/>
      <c r="H35" s="120">
        <v>63.84</v>
      </c>
      <c r="I35" s="130"/>
      <c r="J35" s="130"/>
    </row>
    <row r="36" spans="1:10" ht="25.6" customHeight="1" x14ac:dyDescent="0.3">
      <c r="A36" s="201" t="s">
        <v>83</v>
      </c>
      <c r="B36" s="202"/>
      <c r="C36" s="203"/>
      <c r="D36" s="69" t="s">
        <v>84</v>
      </c>
      <c r="E36" s="126"/>
      <c r="F36" s="120"/>
      <c r="G36" s="126"/>
      <c r="H36" s="120"/>
      <c r="I36" s="130"/>
      <c r="J36" s="130"/>
    </row>
    <row r="37" spans="1:10" x14ac:dyDescent="0.3">
      <c r="A37" s="204">
        <v>11</v>
      </c>
      <c r="B37" s="205"/>
      <c r="C37" s="206"/>
      <c r="D37" s="70" t="s">
        <v>85</v>
      </c>
      <c r="E37" s="126"/>
      <c r="F37" s="120"/>
      <c r="G37" s="126"/>
      <c r="H37" s="120"/>
      <c r="I37" s="130"/>
      <c r="J37" s="130"/>
    </row>
    <row r="38" spans="1:10" ht="15" customHeight="1" x14ac:dyDescent="0.3">
      <c r="A38" s="82">
        <v>4</v>
      </c>
      <c r="B38" s="83"/>
      <c r="C38" s="84"/>
      <c r="D38" s="71" t="s">
        <v>9</v>
      </c>
      <c r="E38" s="157"/>
      <c r="F38" s="120"/>
      <c r="G38" s="157"/>
      <c r="H38" s="120"/>
      <c r="I38" s="130"/>
      <c r="J38" s="130"/>
    </row>
    <row r="39" spans="1:10" ht="39.950000000000003" x14ac:dyDescent="0.3">
      <c r="A39" s="82"/>
      <c r="B39" s="83">
        <v>42</v>
      </c>
      <c r="C39" s="84"/>
      <c r="D39" s="72" t="s">
        <v>25</v>
      </c>
      <c r="E39" s="157">
        <v>452.73</v>
      </c>
      <c r="F39" s="152">
        <v>13935.89</v>
      </c>
      <c r="G39" s="157"/>
      <c r="H39" s="152"/>
      <c r="I39" s="130">
        <f t="shared" si="1"/>
        <v>0</v>
      </c>
      <c r="J39" s="130">
        <f t="shared" si="0"/>
        <v>0</v>
      </c>
    </row>
    <row r="40" spans="1:10" ht="15" customHeight="1" x14ac:dyDescent="0.3">
      <c r="A40" s="82"/>
      <c r="B40" s="83"/>
      <c r="C40" s="84">
        <v>4221</v>
      </c>
      <c r="D40" s="72"/>
      <c r="E40" s="126"/>
      <c r="F40" s="120"/>
      <c r="G40" s="126"/>
      <c r="H40" s="120"/>
      <c r="I40" s="130"/>
      <c r="J40" s="130"/>
    </row>
    <row r="41" spans="1:10" ht="15" customHeight="1" x14ac:dyDescent="0.3">
      <c r="A41" s="82"/>
      <c r="B41" s="83"/>
      <c r="C41" s="84">
        <v>4226</v>
      </c>
      <c r="D41" s="72"/>
      <c r="E41" s="126">
        <v>452.73</v>
      </c>
      <c r="F41" s="120"/>
      <c r="G41" s="126"/>
      <c r="H41" s="120"/>
      <c r="I41" s="130"/>
      <c r="J41" s="130">
        <f t="shared" si="0"/>
        <v>0</v>
      </c>
    </row>
    <row r="42" spans="1:10" ht="15" customHeight="1" x14ac:dyDescent="0.3">
      <c r="A42" s="82"/>
      <c r="B42" s="83"/>
      <c r="C42" s="84">
        <v>4227</v>
      </c>
      <c r="D42" s="72"/>
      <c r="E42" s="126"/>
      <c r="F42" s="120"/>
      <c r="G42" s="126"/>
      <c r="H42" s="120"/>
      <c r="I42" s="130"/>
      <c r="J42" s="130"/>
    </row>
    <row r="43" spans="1:10" ht="15" customHeight="1" x14ac:dyDescent="0.3">
      <c r="A43" s="82"/>
      <c r="B43" s="83"/>
      <c r="C43" s="84">
        <v>4227</v>
      </c>
      <c r="D43" s="72"/>
      <c r="E43" s="126"/>
      <c r="F43" s="120"/>
      <c r="G43" s="126"/>
      <c r="H43" s="120"/>
      <c r="I43" s="130"/>
      <c r="J43" s="130"/>
    </row>
    <row r="44" spans="1:10" ht="53.25" x14ac:dyDescent="0.3">
      <c r="A44" s="201" t="s">
        <v>86</v>
      </c>
      <c r="B44" s="202"/>
      <c r="C44" s="203"/>
      <c r="D44" s="66" t="s">
        <v>87</v>
      </c>
      <c r="E44" s="126"/>
      <c r="F44" s="120"/>
      <c r="G44" s="126"/>
      <c r="H44" s="120"/>
      <c r="I44" s="130"/>
      <c r="J44" s="130"/>
    </row>
    <row r="45" spans="1:10" x14ac:dyDescent="0.3">
      <c r="A45" s="88">
        <v>41</v>
      </c>
      <c r="B45" s="89"/>
      <c r="C45" s="13"/>
      <c r="D45" s="73"/>
      <c r="E45" s="126"/>
      <c r="F45" s="120"/>
      <c r="G45" s="126"/>
      <c r="H45" s="120"/>
      <c r="I45" s="130"/>
      <c r="J45" s="130"/>
    </row>
    <row r="46" spans="1:10" x14ac:dyDescent="0.3">
      <c r="A46" s="82">
        <v>3</v>
      </c>
      <c r="B46" s="87"/>
      <c r="C46" s="13"/>
      <c r="D46" s="67" t="s">
        <v>113</v>
      </c>
      <c r="E46" s="120"/>
      <c r="F46" s="120"/>
      <c r="G46" s="120"/>
      <c r="H46" s="169">
        <f>SUM(H48:H53)</f>
        <v>8771.01</v>
      </c>
      <c r="I46" s="130"/>
      <c r="J46" s="130"/>
    </row>
    <row r="47" spans="1:10" ht="26.65" x14ac:dyDescent="0.3">
      <c r="A47" s="88"/>
      <c r="B47" s="87">
        <v>31</v>
      </c>
      <c r="C47" s="13"/>
      <c r="D47" s="67" t="s">
        <v>88</v>
      </c>
      <c r="E47" s="152">
        <f>SUM(E48:E50)</f>
        <v>10639.34</v>
      </c>
      <c r="F47" s="152">
        <v>19430.16</v>
      </c>
      <c r="G47" s="152"/>
      <c r="H47" s="152">
        <f>SUM(H48:H50)</f>
        <v>6032.01</v>
      </c>
      <c r="I47" s="130">
        <f t="shared" si="1"/>
        <v>31.044571943823417</v>
      </c>
      <c r="J47" s="130">
        <f t="shared" si="0"/>
        <v>56.695340124481405</v>
      </c>
    </row>
    <row r="48" spans="1:10" x14ac:dyDescent="0.3">
      <c r="A48" s="88"/>
      <c r="B48" s="87"/>
      <c r="C48" s="161">
        <v>3111</v>
      </c>
      <c r="D48" s="67"/>
      <c r="E48" s="120">
        <v>8797.7099999999991</v>
      </c>
      <c r="F48" s="120"/>
      <c r="G48" s="152"/>
      <c r="H48" s="120">
        <v>5276.37</v>
      </c>
      <c r="I48" s="130"/>
      <c r="J48" s="130">
        <f t="shared" si="0"/>
        <v>59.974356963346153</v>
      </c>
    </row>
    <row r="49" spans="1:10" x14ac:dyDescent="0.3">
      <c r="A49" s="88"/>
      <c r="B49" s="87"/>
      <c r="C49" s="161">
        <v>3121</v>
      </c>
      <c r="D49" s="67"/>
      <c r="E49" s="120">
        <v>300</v>
      </c>
      <c r="F49" s="120"/>
      <c r="G49" s="152"/>
      <c r="H49" s="120">
        <v>100</v>
      </c>
      <c r="I49" s="130"/>
      <c r="J49" s="130">
        <f t="shared" si="0"/>
        <v>33.333333333333329</v>
      </c>
    </row>
    <row r="50" spans="1:10" x14ac:dyDescent="0.3">
      <c r="A50" s="88"/>
      <c r="B50" s="87"/>
      <c r="C50" s="161">
        <v>3132</v>
      </c>
      <c r="D50" s="67"/>
      <c r="E50" s="120">
        <v>1541.63</v>
      </c>
      <c r="F50" s="120"/>
      <c r="G50" s="152"/>
      <c r="H50" s="120">
        <v>655.64</v>
      </c>
      <c r="I50" s="130"/>
      <c r="J50" s="130">
        <f t="shared" si="0"/>
        <v>42.529011500814065</v>
      </c>
    </row>
    <row r="51" spans="1:10" x14ac:dyDescent="0.3">
      <c r="A51" s="88"/>
      <c r="B51" s="87">
        <v>32</v>
      </c>
      <c r="C51" s="161"/>
      <c r="D51" s="67"/>
      <c r="E51" s="122">
        <f>SUM(E52)</f>
        <v>716.8</v>
      </c>
      <c r="F51" s="120"/>
      <c r="G51" s="152"/>
      <c r="H51" s="152">
        <f>SUM(H52)</f>
        <v>1369.5</v>
      </c>
      <c r="I51" s="130"/>
      <c r="J51" s="130">
        <f t="shared" si="0"/>
        <v>191.05747767857144</v>
      </c>
    </row>
    <row r="52" spans="1:10" x14ac:dyDescent="0.3">
      <c r="A52" s="88"/>
      <c r="B52" s="87"/>
      <c r="C52" s="161">
        <v>3211</v>
      </c>
      <c r="D52" s="67"/>
      <c r="E52" s="120">
        <v>716.8</v>
      </c>
      <c r="F52" s="120"/>
      <c r="G52" s="165"/>
      <c r="H52" s="120">
        <v>1369.5</v>
      </c>
      <c r="I52" s="130"/>
      <c r="J52" s="130">
        <f t="shared" si="0"/>
        <v>191.05747767857144</v>
      </c>
    </row>
    <row r="53" spans="1:10" x14ac:dyDescent="0.3">
      <c r="A53" s="88"/>
      <c r="B53" s="87"/>
      <c r="C53" s="161">
        <v>3213</v>
      </c>
      <c r="D53" s="67"/>
      <c r="E53" s="120"/>
      <c r="F53" s="120"/>
      <c r="G53" s="165"/>
      <c r="H53" s="120"/>
      <c r="I53" s="130"/>
      <c r="J53" s="130"/>
    </row>
    <row r="54" spans="1:10" x14ac:dyDescent="0.3">
      <c r="A54" s="204">
        <v>57</v>
      </c>
      <c r="B54" s="205"/>
      <c r="C54" s="206"/>
      <c r="D54" s="67" t="s">
        <v>66</v>
      </c>
      <c r="E54" s="120"/>
      <c r="F54" s="120"/>
      <c r="G54" s="120"/>
      <c r="H54" s="120"/>
      <c r="I54" s="130"/>
      <c r="J54" s="130"/>
    </row>
    <row r="55" spans="1:10" x14ac:dyDescent="0.3">
      <c r="A55" s="82">
        <v>3</v>
      </c>
      <c r="B55" s="83"/>
      <c r="C55" s="84"/>
      <c r="D55" s="67" t="s">
        <v>7</v>
      </c>
      <c r="E55" s="120"/>
      <c r="F55" s="120"/>
      <c r="G55" s="120"/>
      <c r="H55" s="169">
        <f>SUM(H56,H62)</f>
        <v>1426268.75</v>
      </c>
      <c r="I55" s="130"/>
      <c r="J55" s="130"/>
    </row>
    <row r="56" spans="1:10" ht="26.65" x14ac:dyDescent="0.3">
      <c r="A56" s="90"/>
      <c r="B56" s="87">
        <v>31</v>
      </c>
      <c r="C56" s="91"/>
      <c r="D56" s="67" t="s">
        <v>88</v>
      </c>
      <c r="E56" s="152">
        <f>SUM(E57:E61)</f>
        <v>1059706.95</v>
      </c>
      <c r="F56" s="152">
        <v>2590047.9300000002</v>
      </c>
      <c r="G56" s="152"/>
      <c r="H56" s="152">
        <f>SUM(H57:H61)</f>
        <v>1395078.85</v>
      </c>
      <c r="I56" s="130">
        <f t="shared" si="1"/>
        <v>53.863051484147626</v>
      </c>
      <c r="J56" s="130">
        <f t="shared" si="0"/>
        <v>131.64760785988994</v>
      </c>
    </row>
    <row r="57" spans="1:10" x14ac:dyDescent="0.3">
      <c r="A57" s="90"/>
      <c r="B57" s="87"/>
      <c r="C57" s="91">
        <v>3111</v>
      </c>
      <c r="D57" s="67"/>
      <c r="E57" s="120">
        <v>878333.65</v>
      </c>
      <c r="F57" s="152"/>
      <c r="G57" s="152"/>
      <c r="H57" s="120">
        <v>1157660.94</v>
      </c>
      <c r="I57" s="130"/>
      <c r="J57" s="130">
        <f t="shared" si="0"/>
        <v>131.80195703534753</v>
      </c>
    </row>
    <row r="58" spans="1:10" x14ac:dyDescent="0.3">
      <c r="A58" s="90"/>
      <c r="B58" s="87"/>
      <c r="C58" s="91">
        <v>3111</v>
      </c>
      <c r="D58" s="67"/>
      <c r="E58" s="120"/>
      <c r="F58" s="152"/>
      <c r="G58" s="152"/>
      <c r="H58" s="120"/>
      <c r="I58" s="130"/>
      <c r="J58" s="130"/>
    </row>
    <row r="59" spans="1:10" x14ac:dyDescent="0.3">
      <c r="A59" s="90"/>
      <c r="B59" s="87"/>
      <c r="C59" s="91">
        <v>3121</v>
      </c>
      <c r="D59" s="67"/>
      <c r="E59" s="120">
        <v>36448.269999999997</v>
      </c>
      <c r="F59" s="152"/>
      <c r="G59" s="152"/>
      <c r="H59" s="120">
        <v>46434.58</v>
      </c>
      <c r="I59" s="130"/>
      <c r="J59" s="130">
        <f t="shared" si="0"/>
        <v>127.39858434981963</v>
      </c>
    </row>
    <row r="60" spans="1:10" x14ac:dyDescent="0.3">
      <c r="A60" s="90"/>
      <c r="B60" s="87"/>
      <c r="C60" s="91">
        <v>3132</v>
      </c>
      <c r="D60" s="67"/>
      <c r="E60" s="120"/>
      <c r="F60" s="152"/>
      <c r="G60" s="152"/>
      <c r="H60" s="120">
        <v>190983.33</v>
      </c>
      <c r="I60" s="130"/>
      <c r="J60" s="130"/>
    </row>
    <row r="61" spans="1:10" x14ac:dyDescent="0.3">
      <c r="A61" s="90"/>
      <c r="B61" s="87"/>
      <c r="C61" s="91">
        <v>3132</v>
      </c>
      <c r="D61" s="67"/>
      <c r="E61" s="120">
        <v>144925.03</v>
      </c>
      <c r="F61" s="152"/>
      <c r="G61" s="152"/>
      <c r="H61" s="152"/>
      <c r="I61" s="130"/>
      <c r="J61" s="130">
        <f t="shared" si="0"/>
        <v>0</v>
      </c>
    </row>
    <row r="62" spans="1:10" x14ac:dyDescent="0.3">
      <c r="A62" s="90"/>
      <c r="B62" s="87">
        <v>32</v>
      </c>
      <c r="C62" s="91"/>
      <c r="D62" s="67" t="s">
        <v>89</v>
      </c>
      <c r="E62" s="122">
        <f>SUM(E63:E66)</f>
        <v>25956.190000000002</v>
      </c>
      <c r="F62" s="152">
        <v>55459.72</v>
      </c>
      <c r="G62" s="152"/>
      <c r="H62" s="122">
        <f>SUM(H63:H66)</f>
        <v>31189.9</v>
      </c>
      <c r="I62" s="130">
        <f t="shared" si="1"/>
        <v>56.238834238614977</v>
      </c>
      <c r="J62" s="130">
        <f t="shared" si="0"/>
        <v>120.16362956196576</v>
      </c>
    </row>
    <row r="63" spans="1:10" x14ac:dyDescent="0.3">
      <c r="A63" s="90"/>
      <c r="B63" s="87"/>
      <c r="C63" s="91">
        <v>3296</v>
      </c>
      <c r="D63" s="67"/>
      <c r="E63" s="120"/>
      <c r="F63" s="120"/>
      <c r="G63" s="120"/>
      <c r="H63" s="120"/>
      <c r="I63" s="130"/>
      <c r="J63" s="130"/>
    </row>
    <row r="64" spans="1:10" x14ac:dyDescent="0.3">
      <c r="A64" s="90"/>
      <c r="B64" s="87"/>
      <c r="C64" s="91">
        <v>3212</v>
      </c>
      <c r="D64" s="67"/>
      <c r="E64" s="120">
        <v>22063.49</v>
      </c>
      <c r="F64" s="120"/>
      <c r="G64" s="120"/>
      <c r="H64" s="120">
        <v>21572.79</v>
      </c>
      <c r="I64" s="130"/>
      <c r="J64" s="130">
        <f t="shared" si="0"/>
        <v>97.775963820773597</v>
      </c>
    </row>
    <row r="65" spans="1:10" x14ac:dyDescent="0.3">
      <c r="A65" s="90"/>
      <c r="B65" s="87"/>
      <c r="C65" s="91">
        <v>3237</v>
      </c>
      <c r="D65" s="67"/>
      <c r="E65" s="120">
        <v>1419.42</v>
      </c>
      <c r="F65" s="120"/>
      <c r="G65" s="120"/>
      <c r="H65" s="120">
        <v>1745.76</v>
      </c>
      <c r="I65" s="130"/>
      <c r="J65" s="130">
        <f t="shared" si="0"/>
        <v>122.99108086401486</v>
      </c>
    </row>
    <row r="66" spans="1:10" x14ac:dyDescent="0.3">
      <c r="A66" s="90"/>
      <c r="B66" s="87"/>
      <c r="C66" s="91">
        <v>3295</v>
      </c>
      <c r="D66" s="67"/>
      <c r="E66" s="120">
        <v>2473.2800000000002</v>
      </c>
      <c r="F66" s="120"/>
      <c r="G66" s="120"/>
      <c r="H66" s="120">
        <v>7871.35</v>
      </c>
      <c r="I66" s="130"/>
      <c r="J66" s="130">
        <f t="shared" si="0"/>
        <v>318.25551494371848</v>
      </c>
    </row>
    <row r="67" spans="1:10" x14ac:dyDescent="0.3">
      <c r="A67" s="90"/>
      <c r="B67" s="87">
        <v>34</v>
      </c>
      <c r="C67" s="91"/>
      <c r="D67" s="67" t="s">
        <v>119</v>
      </c>
      <c r="E67" s="122"/>
      <c r="F67" s="120"/>
      <c r="G67" s="152"/>
      <c r="H67" s="120"/>
      <c r="I67" s="130"/>
      <c r="J67" s="130"/>
    </row>
    <row r="68" spans="1:10" x14ac:dyDescent="0.3">
      <c r="A68" s="90"/>
      <c r="B68" s="87"/>
      <c r="C68" s="91">
        <v>3433</v>
      </c>
      <c r="D68" s="67"/>
      <c r="E68" s="120"/>
      <c r="F68" s="120"/>
      <c r="G68" s="120"/>
      <c r="H68" s="120"/>
      <c r="I68" s="130"/>
      <c r="J68" s="130"/>
    </row>
    <row r="69" spans="1:10" x14ac:dyDescent="0.3">
      <c r="A69" s="79">
        <v>6103</v>
      </c>
      <c r="B69" s="92"/>
      <c r="C69" s="91"/>
      <c r="D69" s="67" t="s">
        <v>67</v>
      </c>
      <c r="E69" s="120"/>
      <c r="F69" s="120"/>
      <c r="G69" s="120"/>
      <c r="H69" s="120"/>
      <c r="I69" s="130"/>
      <c r="J69" s="130"/>
    </row>
    <row r="70" spans="1:10" ht="26.65" x14ac:dyDescent="0.3">
      <c r="A70" s="93"/>
      <c r="B70" s="87">
        <v>31</v>
      </c>
      <c r="C70" s="91"/>
      <c r="D70" s="67" t="s">
        <v>88</v>
      </c>
      <c r="E70" s="120"/>
      <c r="F70" s="120"/>
      <c r="G70" s="120"/>
      <c r="H70" s="120"/>
      <c r="I70" s="130"/>
      <c r="J70" s="130"/>
    </row>
    <row r="71" spans="1:10" ht="39.950000000000003" x14ac:dyDescent="0.3">
      <c r="A71" s="201" t="s">
        <v>90</v>
      </c>
      <c r="B71" s="202"/>
      <c r="C71" s="203"/>
      <c r="D71" s="66" t="s">
        <v>91</v>
      </c>
      <c r="E71" s="120"/>
      <c r="F71" s="120"/>
      <c r="G71" s="120"/>
      <c r="H71" s="120"/>
      <c r="I71" s="130"/>
      <c r="J71" s="130"/>
    </row>
    <row r="72" spans="1:10" x14ac:dyDescent="0.3">
      <c r="A72" s="79">
        <v>31</v>
      </c>
      <c r="B72" s="92"/>
      <c r="C72" s="94"/>
      <c r="D72" s="67" t="s">
        <v>68</v>
      </c>
      <c r="E72" s="120"/>
      <c r="F72" s="120"/>
      <c r="G72" s="120"/>
      <c r="H72" s="120"/>
      <c r="I72" s="130"/>
      <c r="J72" s="130"/>
    </row>
    <row r="73" spans="1:10" x14ac:dyDescent="0.3">
      <c r="A73" s="95">
        <v>3</v>
      </c>
      <c r="B73" s="92"/>
      <c r="C73" s="94"/>
      <c r="D73" s="67" t="s">
        <v>7</v>
      </c>
      <c r="E73" s="120"/>
      <c r="F73" s="120"/>
      <c r="G73" s="120"/>
      <c r="H73" s="120"/>
      <c r="I73" s="130"/>
      <c r="J73" s="130"/>
    </row>
    <row r="74" spans="1:10" x14ac:dyDescent="0.3">
      <c r="A74" s="79"/>
      <c r="B74" s="83">
        <v>32</v>
      </c>
      <c r="C74" s="84"/>
      <c r="D74" s="67" t="s">
        <v>89</v>
      </c>
      <c r="E74" s="152">
        <f>SUM(E75:E80)</f>
        <v>940.86000000000013</v>
      </c>
      <c r="F74" s="152">
        <v>332.51</v>
      </c>
      <c r="G74" s="152"/>
      <c r="H74" s="152"/>
      <c r="I74" s="130">
        <f t="shared" si="1"/>
        <v>0</v>
      </c>
      <c r="J74" s="130">
        <f t="shared" si="0"/>
        <v>0</v>
      </c>
    </row>
    <row r="75" spans="1:10" x14ac:dyDescent="0.3">
      <c r="A75" s="79"/>
      <c r="B75" s="83"/>
      <c r="C75" s="84">
        <v>3211</v>
      </c>
      <c r="D75" s="67"/>
      <c r="E75" s="120">
        <v>56.01</v>
      </c>
      <c r="F75" s="152"/>
      <c r="G75" s="152"/>
      <c r="H75" s="152"/>
      <c r="I75" s="130"/>
      <c r="J75" s="130">
        <f t="shared" si="0"/>
        <v>0</v>
      </c>
    </row>
    <row r="76" spans="1:10" x14ac:dyDescent="0.3">
      <c r="A76" s="166"/>
      <c r="B76" s="83"/>
      <c r="C76" s="84">
        <v>3221</v>
      </c>
      <c r="D76" s="67"/>
      <c r="E76" s="120">
        <v>123.08</v>
      </c>
      <c r="F76" s="152"/>
      <c r="G76" s="152"/>
      <c r="H76" s="152"/>
      <c r="I76" s="130"/>
      <c r="J76" s="130">
        <f t="shared" ref="J76:J122" si="2">H76/E76*100</f>
        <v>0</v>
      </c>
    </row>
    <row r="77" spans="1:10" x14ac:dyDescent="0.3">
      <c r="A77" s="166"/>
      <c r="B77" s="83"/>
      <c r="C77" s="84">
        <v>3238</v>
      </c>
      <c r="D77" s="67"/>
      <c r="E77" s="120">
        <v>87.88</v>
      </c>
      <c r="F77" s="152"/>
      <c r="G77" s="152"/>
      <c r="H77" s="152"/>
      <c r="I77" s="130"/>
      <c r="J77" s="130">
        <f t="shared" si="2"/>
        <v>0</v>
      </c>
    </row>
    <row r="78" spans="1:10" x14ac:dyDescent="0.3">
      <c r="A78" s="166"/>
      <c r="B78" s="83"/>
      <c r="C78" s="84">
        <v>3239</v>
      </c>
      <c r="D78" s="67"/>
      <c r="E78" s="120">
        <v>554.69000000000005</v>
      </c>
      <c r="F78" s="152"/>
      <c r="G78" s="152"/>
      <c r="H78" s="152"/>
      <c r="I78" s="130"/>
      <c r="J78" s="130">
        <f t="shared" si="2"/>
        <v>0</v>
      </c>
    </row>
    <row r="79" spans="1:10" x14ac:dyDescent="0.3">
      <c r="A79" s="166"/>
      <c r="B79" s="83"/>
      <c r="C79" s="84">
        <v>3293</v>
      </c>
      <c r="D79" s="67"/>
      <c r="E79" s="120">
        <v>97.95</v>
      </c>
      <c r="F79" s="152"/>
      <c r="G79" s="152"/>
      <c r="H79" s="152"/>
      <c r="I79" s="130"/>
      <c r="J79" s="130">
        <f t="shared" si="2"/>
        <v>0</v>
      </c>
    </row>
    <row r="80" spans="1:10" x14ac:dyDescent="0.3">
      <c r="A80" s="166"/>
      <c r="B80" s="83"/>
      <c r="C80" s="84">
        <v>3299</v>
      </c>
      <c r="D80" s="67"/>
      <c r="E80" s="120">
        <v>21.25</v>
      </c>
      <c r="F80" s="152"/>
      <c r="G80" s="152"/>
      <c r="H80" s="152"/>
      <c r="I80" s="130"/>
      <c r="J80" s="130">
        <f t="shared" si="2"/>
        <v>0</v>
      </c>
    </row>
    <row r="81" spans="1:10" x14ac:dyDescent="0.3">
      <c r="A81" s="166"/>
      <c r="B81" s="83">
        <v>34</v>
      </c>
      <c r="C81" s="84"/>
      <c r="D81" s="67"/>
      <c r="E81" s="120">
        <f>SUM(E82)</f>
        <v>0.68</v>
      </c>
      <c r="F81" s="152"/>
      <c r="G81" s="152"/>
      <c r="H81" s="152"/>
      <c r="I81" s="130"/>
      <c r="J81" s="130">
        <f t="shared" si="2"/>
        <v>0</v>
      </c>
    </row>
    <row r="82" spans="1:10" x14ac:dyDescent="0.3">
      <c r="A82" s="166"/>
      <c r="B82" s="83"/>
      <c r="C82" s="84">
        <v>3433</v>
      </c>
      <c r="D82" s="67"/>
      <c r="E82" s="120">
        <v>0.68</v>
      </c>
      <c r="F82" s="152"/>
      <c r="G82" s="152"/>
      <c r="H82" s="152"/>
      <c r="I82" s="130"/>
      <c r="J82" s="130">
        <f t="shared" si="2"/>
        <v>0</v>
      </c>
    </row>
    <row r="83" spans="1:10" ht="53.25" x14ac:dyDescent="0.3">
      <c r="A83" s="79"/>
      <c r="B83" s="83">
        <v>37</v>
      </c>
      <c r="C83" s="84"/>
      <c r="D83" s="67" t="s">
        <v>92</v>
      </c>
      <c r="E83" s="152"/>
      <c r="F83" s="152"/>
      <c r="G83" s="152"/>
      <c r="H83" s="152"/>
      <c r="I83" s="130"/>
      <c r="J83" s="130"/>
    </row>
    <row r="84" spans="1:10" ht="26.65" x14ac:dyDescent="0.3">
      <c r="A84" s="79">
        <v>41</v>
      </c>
      <c r="B84" s="92"/>
      <c r="C84" s="94"/>
      <c r="D84" s="67" t="s">
        <v>69</v>
      </c>
      <c r="E84" s="152"/>
      <c r="F84" s="152"/>
      <c r="G84" s="152"/>
      <c r="H84" s="152"/>
      <c r="I84" s="130"/>
      <c r="J84" s="130"/>
    </row>
    <row r="85" spans="1:10" x14ac:dyDescent="0.3">
      <c r="A85" s="95">
        <v>3</v>
      </c>
      <c r="B85" s="92"/>
      <c r="C85" s="94"/>
      <c r="D85" s="67" t="s">
        <v>7</v>
      </c>
      <c r="E85" s="152"/>
      <c r="F85" s="152"/>
      <c r="G85" s="152"/>
      <c r="H85" s="168">
        <f>SUM(H86,H103)</f>
        <v>10717.710000000001</v>
      </c>
      <c r="I85" s="130"/>
      <c r="J85" s="130"/>
    </row>
    <row r="86" spans="1:10" x14ac:dyDescent="0.3">
      <c r="A86" s="79"/>
      <c r="B86" s="87">
        <v>32</v>
      </c>
      <c r="C86" s="94"/>
      <c r="D86" s="67" t="s">
        <v>18</v>
      </c>
      <c r="E86" s="152">
        <f>SUM(E87:E102)</f>
        <v>13280.03</v>
      </c>
      <c r="F86" s="152">
        <v>38498.839999999997</v>
      </c>
      <c r="G86" s="152"/>
      <c r="H86" s="152">
        <f>SUM(H87:H102)</f>
        <v>10676.630000000001</v>
      </c>
      <c r="I86" s="130">
        <f t="shared" ref="I86:I131" si="3">H86/F86*100</f>
        <v>27.732342065371324</v>
      </c>
      <c r="J86" s="130">
        <f t="shared" si="2"/>
        <v>80.39612862320341</v>
      </c>
    </row>
    <row r="87" spans="1:10" x14ac:dyDescent="0.3">
      <c r="A87" s="79"/>
      <c r="B87" s="87"/>
      <c r="C87" s="84">
        <v>3221</v>
      </c>
      <c r="D87" s="67"/>
      <c r="E87" s="120">
        <v>2489.21</v>
      </c>
      <c r="F87" s="152"/>
      <c r="G87" s="152"/>
      <c r="H87" s="120">
        <v>4164.6400000000003</v>
      </c>
      <c r="I87" s="130"/>
      <c r="J87" s="130">
        <f t="shared" si="2"/>
        <v>167.30770003334391</v>
      </c>
    </row>
    <row r="88" spans="1:10" x14ac:dyDescent="0.3">
      <c r="A88" s="79"/>
      <c r="B88" s="87"/>
      <c r="C88" s="84">
        <v>3222</v>
      </c>
      <c r="D88" s="67"/>
      <c r="E88" s="120">
        <v>5191.88</v>
      </c>
      <c r="F88" s="152"/>
      <c r="G88" s="152"/>
      <c r="H88" s="120">
        <v>2165.1799999999998</v>
      </c>
      <c r="I88" s="130"/>
      <c r="J88" s="130">
        <f t="shared" si="2"/>
        <v>41.703198070833679</v>
      </c>
    </row>
    <row r="89" spans="1:10" x14ac:dyDescent="0.3">
      <c r="A89" s="79"/>
      <c r="B89" s="87"/>
      <c r="C89" s="84">
        <v>3223</v>
      </c>
      <c r="D89" s="67"/>
      <c r="E89" s="120">
        <v>269.02</v>
      </c>
      <c r="F89" s="152"/>
      <c r="G89" s="152"/>
      <c r="H89" s="120">
        <v>504.5</v>
      </c>
      <c r="I89" s="130"/>
      <c r="J89" s="130">
        <f t="shared" si="2"/>
        <v>187.53252546279089</v>
      </c>
    </row>
    <row r="90" spans="1:10" x14ac:dyDescent="0.3">
      <c r="A90" s="79"/>
      <c r="B90" s="87"/>
      <c r="C90" s="84">
        <v>3224</v>
      </c>
      <c r="D90" s="67"/>
      <c r="E90" s="120">
        <v>82.25</v>
      </c>
      <c r="F90" s="152"/>
      <c r="G90" s="152"/>
      <c r="H90" s="120"/>
      <c r="I90" s="130"/>
      <c r="J90" s="130">
        <f t="shared" si="2"/>
        <v>0</v>
      </c>
    </row>
    <row r="91" spans="1:10" x14ac:dyDescent="0.3">
      <c r="A91" s="79"/>
      <c r="B91" s="87"/>
      <c r="C91" s="84">
        <v>3225</v>
      </c>
      <c r="D91" s="67"/>
      <c r="E91" s="120"/>
      <c r="F91" s="152"/>
      <c r="G91" s="152"/>
      <c r="H91" s="120"/>
      <c r="I91" s="130"/>
      <c r="J91" s="130"/>
    </row>
    <row r="92" spans="1:10" x14ac:dyDescent="0.3">
      <c r="A92" s="79"/>
      <c r="B92" s="87"/>
      <c r="C92" s="84">
        <v>3227</v>
      </c>
      <c r="D92" s="67"/>
      <c r="E92" s="120">
        <v>234.04</v>
      </c>
      <c r="F92" s="152"/>
      <c r="G92" s="152"/>
      <c r="H92" s="120">
        <v>365.63</v>
      </c>
      <c r="I92" s="130"/>
      <c r="J92" s="130">
        <f t="shared" si="2"/>
        <v>156.22543155016237</v>
      </c>
    </row>
    <row r="93" spans="1:10" x14ac:dyDescent="0.3">
      <c r="A93" s="79"/>
      <c r="B93" s="87"/>
      <c r="C93" s="84">
        <v>3231</v>
      </c>
      <c r="D93" s="67"/>
      <c r="E93" s="120"/>
      <c r="F93" s="152"/>
      <c r="G93" s="152"/>
      <c r="H93" s="120"/>
      <c r="I93" s="130"/>
      <c r="J93" s="130"/>
    </row>
    <row r="94" spans="1:10" x14ac:dyDescent="0.3">
      <c r="A94" s="79"/>
      <c r="B94" s="87"/>
      <c r="C94" s="84">
        <v>3232</v>
      </c>
      <c r="D94" s="67"/>
      <c r="E94" s="120"/>
      <c r="F94" s="152"/>
      <c r="G94" s="152"/>
      <c r="H94" s="120"/>
      <c r="I94" s="130"/>
      <c r="J94" s="130"/>
    </row>
    <row r="95" spans="1:10" x14ac:dyDescent="0.3">
      <c r="A95" s="79"/>
      <c r="B95" s="87"/>
      <c r="C95" s="84">
        <v>3234</v>
      </c>
      <c r="D95" s="67"/>
      <c r="E95" s="120"/>
      <c r="F95" s="152"/>
      <c r="G95" s="152"/>
      <c r="H95" s="120">
        <v>340.18</v>
      </c>
      <c r="I95" s="130"/>
      <c r="J95" s="130"/>
    </row>
    <row r="96" spans="1:10" x14ac:dyDescent="0.3">
      <c r="A96" s="79"/>
      <c r="B96" s="87"/>
      <c r="C96" s="84">
        <v>3236</v>
      </c>
      <c r="D96" s="67"/>
      <c r="E96" s="120">
        <v>46.06</v>
      </c>
      <c r="F96" s="152"/>
      <c r="G96" s="152"/>
      <c r="H96" s="120"/>
      <c r="I96" s="130"/>
      <c r="J96" s="130">
        <f t="shared" si="2"/>
        <v>0</v>
      </c>
    </row>
    <row r="97" spans="1:10" x14ac:dyDescent="0.3">
      <c r="A97" s="79"/>
      <c r="B97" s="87"/>
      <c r="C97" s="84">
        <v>3238</v>
      </c>
      <c r="D97" s="67"/>
      <c r="E97" s="120">
        <v>1197.81</v>
      </c>
      <c r="F97" s="152"/>
      <c r="G97" s="152"/>
      <c r="H97" s="120">
        <v>485.3</v>
      </c>
      <c r="I97" s="130"/>
      <c r="J97" s="130">
        <f t="shared" si="2"/>
        <v>40.515607650629065</v>
      </c>
    </row>
    <row r="98" spans="1:10" x14ac:dyDescent="0.3">
      <c r="A98" s="79"/>
      <c r="B98" s="87"/>
      <c r="C98" s="84">
        <v>3239</v>
      </c>
      <c r="D98" s="67"/>
      <c r="E98" s="120"/>
      <c r="F98" s="152"/>
      <c r="G98" s="152"/>
      <c r="H98" s="120">
        <v>280</v>
      </c>
      <c r="I98" s="130"/>
      <c r="J98" s="130"/>
    </row>
    <row r="99" spans="1:10" x14ac:dyDescent="0.3">
      <c r="A99" s="79"/>
      <c r="B99" s="87"/>
      <c r="C99" s="84">
        <v>3293</v>
      </c>
      <c r="D99" s="67"/>
      <c r="E99" s="120">
        <v>1434.41</v>
      </c>
      <c r="F99" s="152"/>
      <c r="G99" s="152"/>
      <c r="H99" s="120"/>
      <c r="I99" s="130"/>
      <c r="J99" s="130">
        <f t="shared" si="2"/>
        <v>0</v>
      </c>
    </row>
    <row r="100" spans="1:10" x14ac:dyDescent="0.3">
      <c r="A100" s="79"/>
      <c r="B100" s="87"/>
      <c r="C100" s="84">
        <v>3299</v>
      </c>
      <c r="D100" s="67"/>
      <c r="E100" s="120">
        <v>2335.35</v>
      </c>
      <c r="F100" s="152"/>
      <c r="G100" s="152"/>
      <c r="H100" s="120">
        <v>2371.1999999999998</v>
      </c>
      <c r="I100" s="130"/>
      <c r="J100" s="130">
        <f t="shared" si="2"/>
        <v>101.53510180486865</v>
      </c>
    </row>
    <row r="101" spans="1:10" x14ac:dyDescent="0.3">
      <c r="A101" s="79"/>
      <c r="B101" s="87"/>
      <c r="C101" s="84">
        <v>3238</v>
      </c>
      <c r="D101" s="68"/>
      <c r="E101" s="120"/>
      <c r="F101" s="120"/>
      <c r="G101" s="120"/>
      <c r="H101" s="120"/>
      <c r="I101" s="130"/>
      <c r="J101" s="130"/>
    </row>
    <row r="102" spans="1:10" x14ac:dyDescent="0.3">
      <c r="A102" s="79"/>
      <c r="B102" s="87"/>
      <c r="C102" s="84">
        <v>3299</v>
      </c>
      <c r="D102" s="68"/>
      <c r="E102" s="120"/>
      <c r="F102" s="120"/>
      <c r="G102" s="120"/>
      <c r="H102" s="120"/>
      <c r="I102" s="130"/>
      <c r="J102" s="130"/>
    </row>
    <row r="103" spans="1:10" x14ac:dyDescent="0.3">
      <c r="A103" s="79"/>
      <c r="B103" s="87">
        <v>34</v>
      </c>
      <c r="C103" s="84"/>
      <c r="D103" s="68"/>
      <c r="E103" s="122"/>
      <c r="F103" s="120"/>
      <c r="G103" s="152"/>
      <c r="H103" s="122">
        <f>SUM(H104)</f>
        <v>41.08</v>
      </c>
      <c r="I103" s="130">
        <v>0</v>
      </c>
      <c r="J103" s="130"/>
    </row>
    <row r="104" spans="1:10" x14ac:dyDescent="0.3">
      <c r="A104" s="79"/>
      <c r="B104" s="87"/>
      <c r="C104" s="84">
        <v>3433</v>
      </c>
      <c r="D104" s="68"/>
      <c r="E104" s="120"/>
      <c r="F104" s="120"/>
      <c r="G104" s="120"/>
      <c r="H104" s="120">
        <v>41.08</v>
      </c>
      <c r="I104" s="130"/>
      <c r="J104" s="130"/>
    </row>
    <row r="105" spans="1:10" ht="53.25" x14ac:dyDescent="0.3">
      <c r="A105" s="79"/>
      <c r="B105" s="87">
        <v>37</v>
      </c>
      <c r="C105" s="84"/>
      <c r="D105" s="67" t="s">
        <v>92</v>
      </c>
      <c r="E105" s="152"/>
      <c r="F105" s="152">
        <v>60</v>
      </c>
      <c r="G105" s="152"/>
      <c r="H105" s="152"/>
      <c r="I105" s="130">
        <f t="shared" si="3"/>
        <v>0</v>
      </c>
      <c r="J105" s="130"/>
    </row>
    <row r="106" spans="1:10" x14ac:dyDescent="0.3">
      <c r="A106" s="79"/>
      <c r="B106" s="158"/>
      <c r="C106" s="84">
        <v>3722</v>
      </c>
      <c r="D106" s="68"/>
      <c r="E106" s="120"/>
      <c r="F106" s="120"/>
      <c r="G106" s="120"/>
      <c r="H106" s="120"/>
      <c r="I106" s="130"/>
      <c r="J106" s="130"/>
    </row>
    <row r="107" spans="1:10" x14ac:dyDescent="0.3">
      <c r="A107" s="204">
        <v>57</v>
      </c>
      <c r="B107" s="205"/>
      <c r="C107" s="206"/>
      <c r="D107" s="67" t="s">
        <v>66</v>
      </c>
      <c r="E107" s="120"/>
      <c r="F107" s="120"/>
      <c r="G107" s="120"/>
      <c r="H107" s="170">
        <f>SUM(H110:H127)</f>
        <v>131029.52999999998</v>
      </c>
      <c r="I107" s="130"/>
      <c r="J107" s="130"/>
    </row>
    <row r="108" spans="1:10" x14ac:dyDescent="0.3">
      <c r="A108" s="95">
        <v>3</v>
      </c>
      <c r="B108" s="80"/>
      <c r="C108" s="81"/>
      <c r="D108" s="67" t="s">
        <v>7</v>
      </c>
      <c r="E108" s="120"/>
      <c r="F108" s="120"/>
      <c r="G108" s="120"/>
      <c r="H108" s="120"/>
      <c r="I108" s="130"/>
      <c r="J108" s="130"/>
    </row>
    <row r="109" spans="1:10" x14ac:dyDescent="0.3">
      <c r="A109" s="96"/>
      <c r="B109" s="97">
        <v>32</v>
      </c>
      <c r="C109" s="98"/>
      <c r="D109" s="67" t="s">
        <v>18</v>
      </c>
      <c r="E109" s="152">
        <f>SUM(E110:E122)</f>
        <v>105747.5</v>
      </c>
      <c r="F109" s="152">
        <v>232103.65</v>
      </c>
      <c r="G109" s="152"/>
      <c r="H109" s="152">
        <f>SUM(H110:H122)</f>
        <v>128267.62999999999</v>
      </c>
      <c r="I109" s="130">
        <f t="shared" si="3"/>
        <v>55.263081817110582</v>
      </c>
      <c r="J109" s="130">
        <f t="shared" si="2"/>
        <v>121.29613466039386</v>
      </c>
    </row>
    <row r="110" spans="1:10" x14ac:dyDescent="0.3">
      <c r="A110" s="96"/>
      <c r="B110" s="97"/>
      <c r="C110" s="98">
        <v>3211</v>
      </c>
      <c r="D110" s="67" t="s">
        <v>140</v>
      </c>
      <c r="E110" s="152">
        <v>716.38</v>
      </c>
      <c r="F110" s="152"/>
      <c r="G110" s="152"/>
      <c r="H110" s="152"/>
      <c r="I110" s="130"/>
      <c r="J110" s="130">
        <f t="shared" si="2"/>
        <v>0</v>
      </c>
    </row>
    <row r="111" spans="1:10" x14ac:dyDescent="0.3">
      <c r="A111" s="96"/>
      <c r="B111" s="97"/>
      <c r="C111" s="98">
        <v>3222</v>
      </c>
      <c r="D111" s="67"/>
      <c r="E111" s="152"/>
      <c r="F111" s="152"/>
      <c r="G111" s="152"/>
      <c r="H111" s="152"/>
      <c r="I111" s="130"/>
      <c r="J111" s="130"/>
    </row>
    <row r="112" spans="1:10" x14ac:dyDescent="0.3">
      <c r="A112" s="96"/>
      <c r="B112" s="97"/>
      <c r="C112" s="98">
        <v>3221</v>
      </c>
      <c r="D112" s="67"/>
      <c r="E112" s="152">
        <v>31.29</v>
      </c>
      <c r="F112" s="152"/>
      <c r="G112" s="152"/>
      <c r="H112" s="152"/>
      <c r="I112" s="130"/>
      <c r="J112" s="130">
        <f t="shared" si="2"/>
        <v>0</v>
      </c>
    </row>
    <row r="113" spans="1:10" x14ac:dyDescent="0.3">
      <c r="A113" s="96"/>
      <c r="B113" s="97"/>
      <c r="C113" s="98">
        <v>3222</v>
      </c>
      <c r="D113" s="67"/>
      <c r="E113" s="120">
        <v>101863.3</v>
      </c>
      <c r="F113" s="152"/>
      <c r="G113" s="152"/>
      <c r="H113" s="165">
        <v>127657.04</v>
      </c>
      <c r="I113" s="130"/>
      <c r="J113" s="130">
        <f t="shared" si="2"/>
        <v>125.32191672565094</v>
      </c>
    </row>
    <row r="114" spans="1:10" x14ac:dyDescent="0.3">
      <c r="A114" s="96"/>
      <c r="B114" s="97"/>
      <c r="C114" s="98">
        <v>3291</v>
      </c>
      <c r="D114" s="67"/>
      <c r="E114" s="120"/>
      <c r="F114" s="152"/>
      <c r="G114" s="152"/>
      <c r="H114" s="165"/>
      <c r="I114" s="130"/>
      <c r="J114" s="130"/>
    </row>
    <row r="115" spans="1:10" x14ac:dyDescent="0.3">
      <c r="A115" s="96"/>
      <c r="B115" s="97"/>
      <c r="C115" s="98">
        <v>3211</v>
      </c>
      <c r="D115" s="67"/>
      <c r="E115" s="120"/>
      <c r="F115" s="152"/>
      <c r="G115" s="152"/>
      <c r="H115" s="165"/>
      <c r="I115" s="130"/>
      <c r="J115" s="130"/>
    </row>
    <row r="116" spans="1:10" x14ac:dyDescent="0.3">
      <c r="A116" s="96"/>
      <c r="B116" s="97"/>
      <c r="C116" s="98">
        <v>3213</v>
      </c>
      <c r="D116" s="67"/>
      <c r="E116" s="120"/>
      <c r="F116" s="152"/>
      <c r="G116" s="152"/>
      <c r="H116" s="165"/>
      <c r="I116" s="130"/>
      <c r="J116" s="130"/>
    </row>
    <row r="117" spans="1:10" x14ac:dyDescent="0.3">
      <c r="A117" s="96"/>
      <c r="B117" s="97"/>
      <c r="C117" s="98">
        <v>3221</v>
      </c>
      <c r="D117" s="67"/>
      <c r="E117" s="120"/>
      <c r="F117" s="152"/>
      <c r="G117" s="152"/>
      <c r="H117" s="165"/>
      <c r="I117" s="130"/>
      <c r="J117" s="130"/>
    </row>
    <row r="118" spans="1:10" x14ac:dyDescent="0.3">
      <c r="A118" s="96"/>
      <c r="B118" s="97"/>
      <c r="C118" s="98">
        <v>3299</v>
      </c>
      <c r="D118" s="67"/>
      <c r="E118" s="120"/>
      <c r="F118" s="152"/>
      <c r="G118" s="152"/>
      <c r="H118" s="165"/>
      <c r="I118" s="130"/>
      <c r="J118" s="130"/>
    </row>
    <row r="119" spans="1:10" x14ac:dyDescent="0.3">
      <c r="A119" s="96"/>
      <c r="B119" s="97"/>
      <c r="C119" s="98">
        <v>3221</v>
      </c>
      <c r="D119" s="67"/>
      <c r="E119" s="120"/>
      <c r="F119" s="152"/>
      <c r="G119" s="152"/>
      <c r="H119" s="165"/>
      <c r="I119" s="130"/>
      <c r="J119" s="130"/>
    </row>
    <row r="120" spans="1:10" x14ac:dyDescent="0.3">
      <c r="A120" s="96"/>
      <c r="B120" s="97"/>
      <c r="C120" s="98">
        <v>3231</v>
      </c>
      <c r="D120" s="67"/>
      <c r="E120" s="120">
        <v>1703.18</v>
      </c>
      <c r="F120" s="152"/>
      <c r="G120" s="152"/>
      <c r="H120" s="165"/>
      <c r="I120" s="130"/>
      <c r="J120" s="130">
        <f t="shared" si="2"/>
        <v>0</v>
      </c>
    </row>
    <row r="121" spans="1:10" x14ac:dyDescent="0.3">
      <c r="A121" s="96"/>
      <c r="B121" s="97"/>
      <c r="C121" s="98">
        <v>3291</v>
      </c>
      <c r="D121" s="67" t="s">
        <v>140</v>
      </c>
      <c r="E121" s="120">
        <v>538.74</v>
      </c>
      <c r="F121" s="152"/>
      <c r="G121" s="152"/>
      <c r="H121" s="172">
        <v>562.87</v>
      </c>
      <c r="I121" s="130"/>
      <c r="J121" s="130">
        <f t="shared" si="2"/>
        <v>104.47896944722872</v>
      </c>
    </row>
    <row r="122" spans="1:10" x14ac:dyDescent="0.3">
      <c r="A122" s="96"/>
      <c r="B122" s="97"/>
      <c r="C122" s="98">
        <v>3299</v>
      </c>
      <c r="D122" s="67"/>
      <c r="E122" s="120">
        <v>894.61</v>
      </c>
      <c r="F122" s="152"/>
      <c r="G122" s="152"/>
      <c r="H122" s="172">
        <v>47.72</v>
      </c>
      <c r="I122" s="130"/>
      <c r="J122" s="130">
        <f t="shared" si="2"/>
        <v>5.334167961458065</v>
      </c>
    </row>
    <row r="123" spans="1:10" x14ac:dyDescent="0.3">
      <c r="A123" s="96"/>
      <c r="B123" s="97"/>
      <c r="C123" s="98"/>
      <c r="D123" s="67"/>
      <c r="E123" s="120"/>
      <c r="F123" s="152"/>
      <c r="G123" s="152"/>
      <c r="H123" s="172"/>
      <c r="I123" s="130"/>
      <c r="J123" s="130"/>
    </row>
    <row r="124" spans="1:10" ht="53.25" x14ac:dyDescent="0.3">
      <c r="A124" s="99"/>
      <c r="B124" s="83">
        <v>37</v>
      </c>
      <c r="C124" s="91"/>
      <c r="D124" s="67" t="s">
        <v>92</v>
      </c>
      <c r="E124" s="152"/>
      <c r="F124" s="152">
        <v>51300</v>
      </c>
      <c r="G124" s="152"/>
      <c r="H124" s="157">
        <f>SUM(H125)</f>
        <v>1380.95</v>
      </c>
      <c r="I124" s="130">
        <f t="shared" si="3"/>
        <v>2.6919103313840158</v>
      </c>
      <c r="J124" s="130"/>
    </row>
    <row r="125" spans="1:10" x14ac:dyDescent="0.3">
      <c r="A125" s="99"/>
      <c r="B125" s="83"/>
      <c r="C125" s="91">
        <v>3721</v>
      </c>
      <c r="D125" s="67"/>
      <c r="E125" s="120"/>
      <c r="F125" s="120"/>
      <c r="G125" s="120"/>
      <c r="H125" s="126">
        <v>1380.95</v>
      </c>
      <c r="I125" s="130"/>
      <c r="J125" s="130"/>
    </row>
    <row r="126" spans="1:10" x14ac:dyDescent="0.3">
      <c r="A126" s="99"/>
      <c r="B126" s="83"/>
      <c r="C126" s="91">
        <v>3722</v>
      </c>
      <c r="D126" s="67"/>
      <c r="E126" s="120"/>
      <c r="F126" s="120"/>
      <c r="G126" s="120"/>
      <c r="H126" s="120"/>
      <c r="I126" s="130"/>
      <c r="J126" s="130"/>
    </row>
    <row r="127" spans="1:10" x14ac:dyDescent="0.3">
      <c r="A127" s="99"/>
      <c r="B127" s="83">
        <v>4</v>
      </c>
      <c r="C127" s="91"/>
      <c r="D127" s="67"/>
      <c r="E127" s="120"/>
      <c r="F127" s="120"/>
      <c r="G127" s="120"/>
      <c r="H127" s="120"/>
      <c r="I127" s="130"/>
      <c r="J127" s="130"/>
    </row>
    <row r="128" spans="1:10" x14ac:dyDescent="0.3">
      <c r="A128" s="99"/>
      <c r="B128" s="83"/>
      <c r="C128" s="91">
        <v>4221</v>
      </c>
      <c r="D128" s="67" t="s">
        <v>143</v>
      </c>
      <c r="E128" s="120"/>
      <c r="F128" s="120"/>
      <c r="G128" s="120"/>
      <c r="H128" s="120"/>
      <c r="I128" s="130"/>
      <c r="J128" s="130"/>
    </row>
    <row r="129" spans="1:10" x14ac:dyDescent="0.3">
      <c r="A129" s="79">
        <v>6103</v>
      </c>
      <c r="B129" s="100"/>
      <c r="C129" s="98"/>
      <c r="D129" s="67" t="s">
        <v>67</v>
      </c>
      <c r="E129" s="120"/>
      <c r="F129" s="120"/>
      <c r="G129" s="120"/>
      <c r="H129" s="120"/>
      <c r="I129" s="130"/>
      <c r="J129" s="130"/>
    </row>
    <row r="130" spans="1:10" x14ac:dyDescent="0.3">
      <c r="A130" s="95">
        <v>3</v>
      </c>
      <c r="B130" s="100"/>
      <c r="C130" s="98"/>
      <c r="D130" s="67" t="s">
        <v>7</v>
      </c>
      <c r="E130" s="120"/>
      <c r="F130" s="120"/>
      <c r="G130" s="120"/>
      <c r="H130" s="120"/>
      <c r="I130" s="130"/>
      <c r="J130" s="130"/>
    </row>
    <row r="131" spans="1:10" x14ac:dyDescent="0.3">
      <c r="A131" s="96"/>
      <c r="B131" s="97">
        <v>32</v>
      </c>
      <c r="C131" s="98"/>
      <c r="D131" s="67" t="s">
        <v>89</v>
      </c>
      <c r="E131" s="152"/>
      <c r="F131" s="152">
        <v>734.23</v>
      </c>
      <c r="G131" s="152"/>
      <c r="H131" s="152"/>
      <c r="I131" s="130">
        <f t="shared" si="3"/>
        <v>0</v>
      </c>
      <c r="J131" s="130"/>
    </row>
    <row r="132" spans="1:10" x14ac:dyDescent="0.3">
      <c r="A132" s="96"/>
      <c r="B132" s="97"/>
      <c r="C132" s="98">
        <v>3232</v>
      </c>
      <c r="D132" s="72"/>
      <c r="E132" s="120"/>
      <c r="F132" s="120"/>
      <c r="G132" s="120"/>
      <c r="H132" s="120"/>
      <c r="I132" s="130"/>
      <c r="J132" s="130"/>
    </row>
    <row r="133" spans="1:10" x14ac:dyDescent="0.3">
      <c r="A133" s="96"/>
      <c r="B133" s="97"/>
      <c r="C133" s="98">
        <v>3299</v>
      </c>
      <c r="D133" s="72"/>
      <c r="E133" s="120"/>
      <c r="F133" s="120"/>
      <c r="G133" s="120"/>
      <c r="H133" s="120"/>
      <c r="I133" s="130"/>
      <c r="J133" s="130"/>
    </row>
    <row r="134" spans="1:10" x14ac:dyDescent="0.3">
      <c r="A134" s="96"/>
      <c r="B134" s="97"/>
      <c r="C134" s="98">
        <v>3211</v>
      </c>
      <c r="D134" s="72"/>
      <c r="E134" s="120"/>
      <c r="F134" s="120"/>
      <c r="G134" s="120"/>
      <c r="H134" s="120"/>
      <c r="I134" s="130"/>
      <c r="J134" s="130"/>
    </row>
    <row r="135" spans="1:10" x14ac:dyDescent="0.3">
      <c r="A135" s="96"/>
      <c r="B135" s="97"/>
      <c r="C135" s="98">
        <v>3231</v>
      </c>
      <c r="D135" s="72"/>
      <c r="E135" s="120"/>
      <c r="F135" s="120"/>
      <c r="G135" s="120"/>
      <c r="H135" s="120"/>
      <c r="I135" s="130"/>
      <c r="J135" s="130"/>
    </row>
    <row r="136" spans="1:10" ht="26.65" x14ac:dyDescent="0.3">
      <c r="A136" s="101">
        <v>9231</v>
      </c>
      <c r="B136" s="102"/>
      <c r="C136" s="103"/>
      <c r="D136" s="74" t="s">
        <v>93</v>
      </c>
      <c r="E136" s="120"/>
      <c r="F136" s="120"/>
      <c r="G136" s="120"/>
      <c r="H136" s="120"/>
      <c r="I136" s="130"/>
      <c r="J136" s="130"/>
    </row>
    <row r="137" spans="1:10" x14ac:dyDescent="0.3">
      <c r="A137" s="95">
        <v>3</v>
      </c>
      <c r="B137" s="97"/>
      <c r="C137" s="98"/>
      <c r="D137" s="72" t="s">
        <v>7</v>
      </c>
      <c r="E137" s="120"/>
      <c r="F137" s="120"/>
      <c r="G137" s="120"/>
      <c r="H137" s="171">
        <f>SUM(H139:H141)</f>
        <v>2496</v>
      </c>
      <c r="I137" s="130"/>
      <c r="J137" s="130"/>
    </row>
    <row r="138" spans="1:10" x14ac:dyDescent="0.3">
      <c r="A138" s="96"/>
      <c r="B138" s="97">
        <v>32</v>
      </c>
      <c r="C138" s="98"/>
      <c r="D138" s="72" t="s">
        <v>18</v>
      </c>
      <c r="E138" s="120"/>
      <c r="F138" s="120"/>
      <c r="G138" s="120"/>
      <c r="H138" s="120"/>
      <c r="I138" s="130"/>
      <c r="J138" s="130"/>
    </row>
    <row r="139" spans="1:10" x14ac:dyDescent="0.3">
      <c r="A139" s="96"/>
      <c r="B139" s="97"/>
      <c r="C139" s="98">
        <v>3211</v>
      </c>
      <c r="D139" s="72"/>
      <c r="E139" s="120"/>
      <c r="F139" s="120"/>
      <c r="G139" s="120"/>
      <c r="H139" s="120">
        <v>102</v>
      </c>
      <c r="I139" s="130"/>
      <c r="J139" s="130"/>
    </row>
    <row r="140" spans="1:10" x14ac:dyDescent="0.3">
      <c r="A140" s="96"/>
      <c r="B140" s="97"/>
      <c r="C140" s="98">
        <v>3237</v>
      </c>
      <c r="D140" s="72"/>
      <c r="E140" s="120"/>
      <c r="F140" s="120"/>
      <c r="G140" s="120"/>
      <c r="H140" s="120">
        <v>900</v>
      </c>
      <c r="I140" s="130"/>
      <c r="J140" s="130"/>
    </row>
    <row r="141" spans="1:10" x14ac:dyDescent="0.3">
      <c r="A141" s="96"/>
      <c r="B141" s="97"/>
      <c r="C141" s="98">
        <v>3299</v>
      </c>
      <c r="D141" s="72"/>
      <c r="E141" s="120"/>
      <c r="F141" s="120"/>
      <c r="G141" s="120"/>
      <c r="H141" s="120">
        <v>1494</v>
      </c>
      <c r="I141" s="130"/>
      <c r="J141" s="130"/>
    </row>
    <row r="142" spans="1:10" ht="26.65" x14ac:dyDescent="0.3">
      <c r="A142" s="79">
        <v>9241</v>
      </c>
      <c r="B142" s="97"/>
      <c r="C142" s="98"/>
      <c r="D142" s="72" t="s">
        <v>105</v>
      </c>
      <c r="E142" s="120"/>
      <c r="F142" s="120"/>
      <c r="G142" s="120"/>
      <c r="H142" s="120"/>
      <c r="I142" s="130"/>
      <c r="J142" s="130"/>
    </row>
    <row r="143" spans="1:10" x14ac:dyDescent="0.3">
      <c r="A143" s="95">
        <v>3</v>
      </c>
      <c r="B143" s="97"/>
      <c r="C143" s="98"/>
      <c r="D143" s="72" t="s">
        <v>7</v>
      </c>
      <c r="E143" s="120"/>
      <c r="F143" s="120"/>
      <c r="G143" s="120"/>
      <c r="H143" s="120"/>
      <c r="I143" s="130"/>
      <c r="J143" s="130"/>
    </row>
    <row r="144" spans="1:10" x14ac:dyDescent="0.3">
      <c r="A144" s="95"/>
      <c r="B144" s="97">
        <v>32</v>
      </c>
      <c r="C144" s="98"/>
      <c r="D144" s="72" t="s">
        <v>18</v>
      </c>
      <c r="E144" s="152"/>
      <c r="F144" s="120"/>
      <c r="G144" s="152"/>
      <c r="H144" s="120"/>
      <c r="I144" s="130"/>
      <c r="J144" s="130"/>
    </row>
    <row r="145" spans="1:10" x14ac:dyDescent="0.3">
      <c r="A145" s="95"/>
      <c r="B145" s="97"/>
      <c r="C145" s="84">
        <v>3211</v>
      </c>
      <c r="D145" s="72"/>
      <c r="E145" s="120"/>
      <c r="F145" s="120"/>
      <c r="G145" s="120"/>
      <c r="H145" s="120"/>
      <c r="I145" s="130"/>
      <c r="J145" s="130"/>
    </row>
    <row r="146" spans="1:10" x14ac:dyDescent="0.3">
      <c r="A146" s="95"/>
      <c r="B146" s="97"/>
      <c r="C146" s="84">
        <v>3213</v>
      </c>
      <c r="D146" s="72"/>
      <c r="E146" s="120"/>
      <c r="F146" s="120"/>
      <c r="G146" s="120"/>
      <c r="H146" s="120"/>
      <c r="I146" s="130"/>
      <c r="J146" s="130"/>
    </row>
    <row r="147" spans="1:10" x14ac:dyDescent="0.3">
      <c r="A147" s="95"/>
      <c r="B147" s="97"/>
      <c r="C147" s="84">
        <v>3221</v>
      </c>
      <c r="D147" s="72"/>
      <c r="E147" s="120"/>
      <c r="F147" s="120"/>
      <c r="G147" s="120"/>
      <c r="H147" s="120"/>
      <c r="I147" s="130"/>
      <c r="J147" s="130"/>
    </row>
    <row r="148" spans="1:10" x14ac:dyDescent="0.3">
      <c r="A148" s="95"/>
      <c r="B148" s="97"/>
      <c r="C148" s="84">
        <v>3222</v>
      </c>
      <c r="D148" s="72"/>
      <c r="E148" s="120"/>
      <c r="F148" s="120"/>
      <c r="G148" s="120"/>
      <c r="H148" s="120"/>
      <c r="I148" s="130"/>
      <c r="J148" s="130"/>
    </row>
    <row r="149" spans="1:10" x14ac:dyDescent="0.3">
      <c r="A149" s="95"/>
      <c r="B149" s="97"/>
      <c r="C149" s="84">
        <v>3225</v>
      </c>
      <c r="D149" s="72"/>
      <c r="E149" s="120"/>
      <c r="F149" s="120"/>
      <c r="G149" s="120"/>
      <c r="H149" s="120"/>
      <c r="I149" s="130"/>
      <c r="J149" s="130"/>
    </row>
    <row r="150" spans="1:10" x14ac:dyDescent="0.3">
      <c r="A150" s="95"/>
      <c r="B150" s="97"/>
      <c r="C150" s="84">
        <v>3236</v>
      </c>
      <c r="D150" s="72"/>
      <c r="E150" s="120"/>
      <c r="F150" s="120"/>
      <c r="G150" s="120"/>
      <c r="H150" s="120"/>
      <c r="I150" s="130"/>
      <c r="J150" s="130"/>
    </row>
    <row r="151" spans="1:10" x14ac:dyDescent="0.3">
      <c r="A151" s="95"/>
      <c r="B151" s="97"/>
      <c r="C151" s="84">
        <v>3238</v>
      </c>
      <c r="D151" s="72"/>
      <c r="E151" s="120"/>
      <c r="F151" s="120"/>
      <c r="G151" s="120"/>
      <c r="H151" s="120"/>
      <c r="I151" s="130"/>
      <c r="J151" s="130"/>
    </row>
    <row r="152" spans="1:10" x14ac:dyDescent="0.3">
      <c r="A152" s="95"/>
      <c r="B152" s="97"/>
      <c r="C152" s="84">
        <v>3239</v>
      </c>
      <c r="D152" s="72"/>
      <c r="E152" s="120"/>
      <c r="F152" s="120"/>
      <c r="G152" s="120"/>
      <c r="H152" s="120"/>
      <c r="I152" s="130"/>
      <c r="J152" s="130"/>
    </row>
    <row r="153" spans="1:10" x14ac:dyDescent="0.3">
      <c r="A153" s="95"/>
      <c r="B153" s="97"/>
      <c r="C153" s="84">
        <v>3293</v>
      </c>
      <c r="D153" s="72"/>
      <c r="E153" s="120"/>
      <c r="F153" s="120"/>
      <c r="G153" s="120"/>
      <c r="H153" s="120"/>
      <c r="I153" s="130"/>
      <c r="J153" s="130"/>
    </row>
    <row r="154" spans="1:10" x14ac:dyDescent="0.3">
      <c r="A154" s="95"/>
      <c r="B154" s="97"/>
      <c r="C154" s="84">
        <v>3299</v>
      </c>
      <c r="D154" s="72"/>
      <c r="E154" s="120"/>
      <c r="F154" s="120"/>
      <c r="G154" s="120"/>
      <c r="H154" s="120"/>
      <c r="I154" s="130"/>
      <c r="J154" s="130"/>
    </row>
    <row r="155" spans="1:10" x14ac:dyDescent="0.3">
      <c r="A155" s="95"/>
      <c r="B155" s="97">
        <v>34</v>
      </c>
      <c r="C155" s="84"/>
      <c r="D155" s="72"/>
      <c r="E155" s="120"/>
      <c r="F155" s="120"/>
      <c r="G155" s="120"/>
      <c r="H155" s="120"/>
      <c r="I155" s="130"/>
      <c r="J155" s="130"/>
    </row>
    <row r="156" spans="1:10" x14ac:dyDescent="0.3">
      <c r="A156" s="95"/>
      <c r="B156" s="97"/>
      <c r="C156" s="84">
        <v>3433</v>
      </c>
      <c r="D156" s="72"/>
      <c r="E156" s="120"/>
      <c r="F156" s="120"/>
      <c r="G156" s="120"/>
      <c r="H156" s="120"/>
      <c r="I156" s="130"/>
      <c r="J156" s="130"/>
    </row>
    <row r="157" spans="1:10" x14ac:dyDescent="0.3">
      <c r="A157" s="95"/>
      <c r="B157" s="97">
        <v>37</v>
      </c>
      <c r="C157" s="84"/>
      <c r="D157" s="72"/>
      <c r="E157" s="120"/>
      <c r="F157" s="120"/>
      <c r="G157" s="120"/>
      <c r="H157" s="120"/>
      <c r="I157" s="130"/>
      <c r="J157" s="130"/>
    </row>
    <row r="158" spans="1:10" x14ac:dyDescent="0.3">
      <c r="A158" s="95"/>
      <c r="B158" s="97"/>
      <c r="C158" s="84">
        <v>3722</v>
      </c>
      <c r="D158" s="72"/>
      <c r="E158" s="120"/>
      <c r="F158" s="120"/>
      <c r="G158" s="120"/>
      <c r="H158" s="120"/>
      <c r="I158" s="130"/>
      <c r="J158" s="130"/>
    </row>
    <row r="159" spans="1:10" x14ac:dyDescent="0.3">
      <c r="A159" s="95">
        <v>4</v>
      </c>
      <c r="B159" s="97"/>
      <c r="C159" s="84"/>
      <c r="D159" s="72"/>
      <c r="E159" s="120"/>
      <c r="F159" s="120"/>
      <c r="G159" s="120"/>
      <c r="H159" s="120"/>
      <c r="I159" s="130"/>
      <c r="J159" s="130"/>
    </row>
    <row r="160" spans="1:10" x14ac:dyDescent="0.3">
      <c r="A160" s="95"/>
      <c r="B160" s="97">
        <v>42</v>
      </c>
      <c r="C160" s="84"/>
      <c r="D160" s="72"/>
      <c r="E160" s="120"/>
      <c r="F160" s="120"/>
      <c r="G160" s="120"/>
      <c r="H160" s="120"/>
      <c r="I160" s="130"/>
      <c r="J160" s="130"/>
    </row>
    <row r="161" spans="1:10" x14ac:dyDescent="0.3">
      <c r="A161" s="95"/>
      <c r="B161" s="97"/>
      <c r="C161" s="84">
        <v>4221</v>
      </c>
      <c r="D161" s="72"/>
      <c r="E161" s="120"/>
      <c r="F161" s="120"/>
      <c r="G161" s="120"/>
      <c r="H161" s="120"/>
      <c r="I161" s="130"/>
      <c r="J161" s="130"/>
    </row>
    <row r="162" spans="1:10" x14ac:dyDescent="0.3">
      <c r="A162" s="95"/>
      <c r="B162" s="97"/>
      <c r="C162" s="84">
        <v>4241</v>
      </c>
      <c r="D162" s="72"/>
      <c r="E162" s="120"/>
      <c r="F162" s="120"/>
      <c r="G162" s="120"/>
      <c r="H162" s="120"/>
      <c r="I162" s="130"/>
      <c r="J162" s="130"/>
    </row>
    <row r="163" spans="1:10" ht="26.65" x14ac:dyDescent="0.3">
      <c r="A163" s="79">
        <v>9257</v>
      </c>
      <c r="B163" s="97"/>
      <c r="C163" s="84"/>
      <c r="D163" s="72" t="s">
        <v>106</v>
      </c>
      <c r="E163" s="120"/>
      <c r="F163" s="120"/>
      <c r="G163" s="120"/>
      <c r="H163" s="120"/>
      <c r="I163" s="130"/>
      <c r="J163" s="130"/>
    </row>
    <row r="164" spans="1:10" x14ac:dyDescent="0.3">
      <c r="A164" s="95">
        <v>3</v>
      </c>
      <c r="B164" s="97"/>
      <c r="C164" s="84"/>
      <c r="D164" s="72" t="s">
        <v>7</v>
      </c>
      <c r="E164" s="120"/>
      <c r="F164" s="120"/>
      <c r="G164" s="120"/>
      <c r="H164" s="120"/>
      <c r="I164" s="130"/>
      <c r="J164" s="130"/>
    </row>
    <row r="165" spans="1:10" x14ac:dyDescent="0.3">
      <c r="A165" s="95"/>
      <c r="B165" s="97">
        <v>32</v>
      </c>
      <c r="C165" s="84"/>
      <c r="D165" s="72" t="s">
        <v>18</v>
      </c>
      <c r="E165" s="120"/>
      <c r="F165" s="120"/>
      <c r="G165" s="120"/>
      <c r="H165" s="120"/>
      <c r="I165" s="130"/>
      <c r="J165" s="130"/>
    </row>
    <row r="166" spans="1:10" x14ac:dyDescent="0.3">
      <c r="A166" s="95">
        <v>4</v>
      </c>
      <c r="B166" s="97"/>
      <c r="C166" s="84"/>
      <c r="D166" s="72"/>
      <c r="E166" s="120"/>
      <c r="F166" s="120"/>
      <c r="G166" s="120"/>
      <c r="H166" s="120"/>
      <c r="I166" s="130"/>
      <c r="J166" s="130"/>
    </row>
    <row r="167" spans="1:10" x14ac:dyDescent="0.3">
      <c r="A167" s="95"/>
      <c r="B167" s="97">
        <v>42</v>
      </c>
      <c r="C167" s="84"/>
      <c r="D167" s="72"/>
      <c r="E167" s="120"/>
      <c r="F167" s="120"/>
      <c r="G167" s="120"/>
      <c r="H167" s="120"/>
      <c r="I167" s="130"/>
      <c r="J167" s="130"/>
    </row>
    <row r="168" spans="1:10" x14ac:dyDescent="0.3">
      <c r="A168" s="95"/>
      <c r="B168" s="97"/>
      <c r="C168" s="84">
        <v>4221</v>
      </c>
      <c r="D168" s="72" t="s">
        <v>143</v>
      </c>
      <c r="E168" s="120"/>
      <c r="F168" s="120"/>
      <c r="G168" s="120"/>
      <c r="H168" s="171">
        <v>439</v>
      </c>
      <c r="I168" s="130"/>
      <c r="J168" s="130"/>
    </row>
    <row r="169" spans="1:10" x14ac:dyDescent="0.3">
      <c r="A169" s="95"/>
      <c r="B169" s="97"/>
      <c r="C169" s="84">
        <v>4241</v>
      </c>
      <c r="D169" s="72"/>
      <c r="E169" s="120"/>
      <c r="F169" s="120"/>
      <c r="G169" s="120"/>
      <c r="H169" s="120"/>
      <c r="I169" s="130"/>
      <c r="J169" s="130"/>
    </row>
    <row r="170" spans="1:10" x14ac:dyDescent="0.3">
      <c r="A170" s="204">
        <v>57</v>
      </c>
      <c r="B170" s="205"/>
      <c r="C170" s="206"/>
      <c r="D170" s="75"/>
      <c r="E170" s="120"/>
      <c r="F170" s="120"/>
      <c r="G170" s="120"/>
      <c r="H170" s="120"/>
      <c r="I170" s="130"/>
      <c r="J170" s="130"/>
    </row>
    <row r="171" spans="1:10" x14ac:dyDescent="0.3">
      <c r="A171" s="104">
        <v>4</v>
      </c>
      <c r="B171" s="83"/>
      <c r="C171" s="84"/>
      <c r="D171" s="72" t="s">
        <v>66</v>
      </c>
      <c r="E171" s="120"/>
      <c r="F171" s="120"/>
      <c r="G171" s="120"/>
      <c r="H171" s="120"/>
      <c r="I171" s="130"/>
      <c r="J171" s="130"/>
    </row>
    <row r="172" spans="1:10" ht="39.950000000000003" x14ac:dyDescent="0.3">
      <c r="A172" s="105"/>
      <c r="B172" s="83">
        <v>42</v>
      </c>
      <c r="C172" s="84"/>
      <c r="D172" s="72" t="s">
        <v>25</v>
      </c>
      <c r="E172" s="152">
        <v>439.99</v>
      </c>
      <c r="F172" s="120">
        <v>6827.23</v>
      </c>
      <c r="G172" s="152"/>
      <c r="H172" s="120"/>
      <c r="I172" s="130">
        <f t="shared" ref="I172:I194" si="4">H172/F172*100</f>
        <v>0</v>
      </c>
      <c r="J172" s="130">
        <f t="shared" ref="J172:J199" si="5">H172/E172*100</f>
        <v>0</v>
      </c>
    </row>
    <row r="173" spans="1:10" x14ac:dyDescent="0.3">
      <c r="A173" s="105"/>
      <c r="B173" s="83"/>
      <c r="C173" s="84">
        <v>4221</v>
      </c>
      <c r="D173" s="72"/>
      <c r="E173" s="120">
        <v>439.99</v>
      </c>
      <c r="F173" s="120"/>
      <c r="G173" s="152"/>
      <c r="H173" s="120"/>
      <c r="I173" s="130"/>
      <c r="J173" s="130">
        <f t="shared" si="5"/>
        <v>0</v>
      </c>
    </row>
    <row r="174" spans="1:10" x14ac:dyDescent="0.3">
      <c r="A174" s="105"/>
      <c r="B174" s="83"/>
      <c r="C174" s="84">
        <v>4241</v>
      </c>
      <c r="D174" s="72"/>
      <c r="E174" s="120"/>
      <c r="F174" s="120"/>
      <c r="G174" s="152"/>
      <c r="H174" s="120"/>
      <c r="I174" s="130"/>
      <c r="J174" s="130"/>
    </row>
    <row r="175" spans="1:10" s="145" customFormat="1" x14ac:dyDescent="0.3">
      <c r="A175" s="220">
        <v>41</v>
      </c>
      <c r="B175" s="221"/>
      <c r="C175" s="222"/>
      <c r="D175" s="146"/>
      <c r="E175" s="126"/>
      <c r="F175" s="126"/>
      <c r="G175" s="126"/>
      <c r="H175" s="126"/>
      <c r="I175" s="130"/>
      <c r="J175" s="130"/>
    </row>
    <row r="176" spans="1:10" s="145" customFormat="1" x14ac:dyDescent="0.3">
      <c r="A176" s="147">
        <v>4</v>
      </c>
      <c r="B176" s="148"/>
      <c r="C176" s="149"/>
      <c r="D176" s="150"/>
      <c r="E176" s="126"/>
      <c r="F176" s="126"/>
      <c r="G176" s="126"/>
      <c r="H176" s="126"/>
      <c r="I176" s="130"/>
      <c r="J176" s="130"/>
    </row>
    <row r="177" spans="1:10" s="145" customFormat="1" ht="39.950000000000003" x14ac:dyDescent="0.3">
      <c r="A177" s="151"/>
      <c r="B177" s="148">
        <v>42</v>
      </c>
      <c r="C177" s="149"/>
      <c r="D177" s="150" t="s">
        <v>25</v>
      </c>
      <c r="E177" s="157"/>
      <c r="F177" s="126"/>
      <c r="G177" s="157"/>
      <c r="H177" s="126"/>
      <c r="I177" s="130"/>
      <c r="J177" s="130"/>
    </row>
    <row r="178" spans="1:10" s="145" customFormat="1" x14ac:dyDescent="0.3">
      <c r="A178" s="151"/>
      <c r="B178" s="148"/>
      <c r="C178" s="149">
        <v>4221</v>
      </c>
      <c r="D178" s="150"/>
      <c r="E178" s="126"/>
      <c r="F178" s="126"/>
      <c r="G178" s="157"/>
      <c r="H178" s="126"/>
      <c r="I178" s="130"/>
      <c r="J178" s="130"/>
    </row>
    <row r="179" spans="1:10" s="145" customFormat="1" x14ac:dyDescent="0.3">
      <c r="A179" s="151"/>
      <c r="B179" s="148"/>
      <c r="C179" s="149">
        <v>4227</v>
      </c>
      <c r="D179" s="150"/>
      <c r="E179" s="126"/>
      <c r="F179" s="126"/>
      <c r="G179" s="157"/>
      <c r="H179" s="171">
        <v>279.89999999999998</v>
      </c>
      <c r="I179" s="130">
        <v>0</v>
      </c>
      <c r="J179" s="130"/>
    </row>
    <row r="180" spans="1:10" s="145" customFormat="1" x14ac:dyDescent="0.3">
      <c r="A180" s="151"/>
      <c r="B180" s="148"/>
      <c r="C180" s="149">
        <v>4241</v>
      </c>
      <c r="D180" s="150"/>
      <c r="E180" s="126"/>
      <c r="F180" s="126"/>
      <c r="G180" s="157"/>
      <c r="H180" s="126"/>
      <c r="I180" s="130"/>
      <c r="J180" s="130"/>
    </row>
    <row r="181" spans="1:10" ht="26.65" x14ac:dyDescent="0.3">
      <c r="A181" s="217" t="s">
        <v>94</v>
      </c>
      <c r="B181" s="218"/>
      <c r="C181" s="219"/>
      <c r="D181" s="65" t="s">
        <v>95</v>
      </c>
      <c r="E181" s="120"/>
      <c r="F181" s="120"/>
      <c r="G181" s="120"/>
      <c r="H181" s="120"/>
      <c r="I181" s="130"/>
      <c r="J181" s="130"/>
    </row>
    <row r="182" spans="1:10" x14ac:dyDescent="0.3">
      <c r="A182" s="201" t="s">
        <v>96</v>
      </c>
      <c r="B182" s="202"/>
      <c r="C182" s="203"/>
      <c r="D182" s="66" t="s">
        <v>97</v>
      </c>
      <c r="E182" s="120"/>
      <c r="F182" s="120"/>
      <c r="G182" s="120"/>
      <c r="H182" s="120"/>
      <c r="I182" s="130"/>
      <c r="J182" s="130"/>
    </row>
    <row r="183" spans="1:10" x14ac:dyDescent="0.3">
      <c r="A183" s="204">
        <v>11</v>
      </c>
      <c r="B183" s="205"/>
      <c r="C183" s="206"/>
      <c r="D183" s="67" t="s">
        <v>65</v>
      </c>
      <c r="E183" s="120"/>
      <c r="F183" s="120"/>
      <c r="G183" s="120"/>
      <c r="H183" s="120"/>
      <c r="I183" s="130"/>
      <c r="J183" s="130"/>
    </row>
    <row r="184" spans="1:10" x14ac:dyDescent="0.3">
      <c r="A184" s="82">
        <v>3</v>
      </c>
      <c r="B184" s="83"/>
      <c r="C184" s="84"/>
      <c r="D184" s="67" t="s">
        <v>7</v>
      </c>
      <c r="E184" s="120"/>
      <c r="F184" s="120"/>
      <c r="G184" s="120"/>
      <c r="H184" s="170">
        <f>SUM(H186:H188,H190)</f>
        <v>66716.719999999987</v>
      </c>
      <c r="I184" s="130"/>
      <c r="J184" s="130"/>
    </row>
    <row r="185" spans="1:10" ht="26.65" x14ac:dyDescent="0.3">
      <c r="A185" s="82"/>
      <c r="B185" s="83">
        <v>31</v>
      </c>
      <c r="C185" s="84"/>
      <c r="D185" s="67" t="s">
        <v>8</v>
      </c>
      <c r="E185" s="152">
        <f>SUM(E186:E188)</f>
        <v>56503.68</v>
      </c>
      <c r="F185" s="120">
        <v>117900.54</v>
      </c>
      <c r="G185" s="152"/>
      <c r="H185" s="152">
        <f>SUM(H186:H188)</f>
        <v>65714.459999999992</v>
      </c>
      <c r="I185" s="130">
        <f t="shared" si="4"/>
        <v>55.737200185851563</v>
      </c>
      <c r="J185" s="130">
        <f t="shared" si="5"/>
        <v>116.30120374460564</v>
      </c>
    </row>
    <row r="186" spans="1:10" x14ac:dyDescent="0.3">
      <c r="A186" s="82"/>
      <c r="B186" s="83"/>
      <c r="C186" s="84">
        <v>3111</v>
      </c>
      <c r="D186" s="67"/>
      <c r="E186" s="120">
        <v>42636.65</v>
      </c>
      <c r="F186" s="120"/>
      <c r="G186" s="152"/>
      <c r="H186" s="120">
        <v>54948.03</v>
      </c>
      <c r="I186" s="130"/>
      <c r="J186" s="130">
        <f t="shared" si="5"/>
        <v>128.8751109667387</v>
      </c>
    </row>
    <row r="187" spans="1:10" x14ac:dyDescent="0.3">
      <c r="A187" s="82"/>
      <c r="B187" s="83"/>
      <c r="C187" s="84">
        <v>3121</v>
      </c>
      <c r="D187" s="67"/>
      <c r="E187" s="120">
        <v>1200</v>
      </c>
      <c r="F187" s="120"/>
      <c r="G187" s="152"/>
      <c r="H187" s="120">
        <v>1700</v>
      </c>
      <c r="I187" s="130"/>
      <c r="J187" s="130">
        <f t="shared" si="5"/>
        <v>141.66666666666669</v>
      </c>
    </row>
    <row r="188" spans="1:10" x14ac:dyDescent="0.3">
      <c r="A188" s="82"/>
      <c r="B188" s="83"/>
      <c r="C188" s="84">
        <v>3132</v>
      </c>
      <c r="D188" s="67"/>
      <c r="E188" s="120">
        <v>12667.03</v>
      </c>
      <c r="F188" s="120"/>
      <c r="G188" s="152"/>
      <c r="H188" s="120">
        <v>9066.43</v>
      </c>
      <c r="I188" s="130"/>
      <c r="J188" s="130">
        <f t="shared" si="5"/>
        <v>71.575025874257818</v>
      </c>
    </row>
    <row r="189" spans="1:10" x14ac:dyDescent="0.3">
      <c r="A189" s="82"/>
      <c r="B189" s="83">
        <v>32</v>
      </c>
      <c r="C189" s="84"/>
      <c r="D189" s="67" t="s">
        <v>18</v>
      </c>
      <c r="E189" s="152">
        <f>SUM(E190)</f>
        <v>4033.24</v>
      </c>
      <c r="F189" s="152">
        <v>1854.16</v>
      </c>
      <c r="G189" s="152"/>
      <c r="H189" s="152">
        <v>1002.26</v>
      </c>
      <c r="I189" s="130">
        <f>H189/F189*100</f>
        <v>54.054666263968585</v>
      </c>
      <c r="J189" s="130">
        <f t="shared" si="5"/>
        <v>24.849996528845296</v>
      </c>
    </row>
    <row r="190" spans="1:10" x14ac:dyDescent="0.3">
      <c r="A190" s="82"/>
      <c r="B190" s="83"/>
      <c r="C190" s="84">
        <v>3212</v>
      </c>
      <c r="D190" s="70"/>
      <c r="E190" s="120">
        <v>4033.24</v>
      </c>
      <c r="F190" s="120"/>
      <c r="G190" s="152"/>
      <c r="H190" s="120">
        <v>1002.26</v>
      </c>
      <c r="I190" s="130"/>
      <c r="J190" s="130">
        <f t="shared" si="5"/>
        <v>24.849996528845296</v>
      </c>
    </row>
    <row r="191" spans="1:10" ht="39.950000000000003" x14ac:dyDescent="0.3">
      <c r="A191" s="201" t="s">
        <v>98</v>
      </c>
      <c r="B191" s="202"/>
      <c r="C191" s="203"/>
      <c r="D191" s="69" t="s">
        <v>99</v>
      </c>
      <c r="E191" s="120"/>
      <c r="F191" s="120"/>
      <c r="G191" s="120"/>
      <c r="H191" s="120"/>
      <c r="I191" s="130"/>
      <c r="J191" s="130"/>
    </row>
    <row r="192" spans="1:10" x14ac:dyDescent="0.3">
      <c r="A192" s="204">
        <v>11</v>
      </c>
      <c r="B192" s="205"/>
      <c r="C192" s="206"/>
      <c r="D192" s="70" t="s">
        <v>65</v>
      </c>
      <c r="E192" s="120"/>
      <c r="F192" s="120"/>
      <c r="G192" s="120"/>
      <c r="H192" s="120"/>
      <c r="I192" s="130"/>
      <c r="J192" s="130"/>
    </row>
    <row r="193" spans="1:10" x14ac:dyDescent="0.3">
      <c r="A193" s="82">
        <v>3</v>
      </c>
      <c r="B193" s="83"/>
      <c r="C193" s="84"/>
      <c r="D193" s="71" t="s">
        <v>7</v>
      </c>
      <c r="E193" s="120"/>
      <c r="F193" s="120"/>
      <c r="G193" s="120"/>
      <c r="H193" s="120"/>
      <c r="I193" s="130"/>
      <c r="J193" s="130"/>
    </row>
    <row r="194" spans="1:10" ht="53.25" x14ac:dyDescent="0.3">
      <c r="A194" s="106"/>
      <c r="B194" s="83">
        <v>37</v>
      </c>
      <c r="C194" s="84"/>
      <c r="D194" s="72" t="s">
        <v>92</v>
      </c>
      <c r="E194" s="152"/>
      <c r="F194" s="120">
        <v>72500</v>
      </c>
      <c r="G194" s="152"/>
      <c r="H194" s="171">
        <v>70</v>
      </c>
      <c r="I194" s="130">
        <f t="shared" si="4"/>
        <v>9.6551724137931033E-2</v>
      </c>
      <c r="J194" s="130"/>
    </row>
    <row r="195" spans="1:10" x14ac:dyDescent="0.3">
      <c r="A195" s="106"/>
      <c r="B195" s="159"/>
      <c r="C195" s="160">
        <v>3722</v>
      </c>
      <c r="D195" s="72"/>
      <c r="E195" s="120"/>
      <c r="F195" s="120"/>
      <c r="G195" s="152"/>
      <c r="H195" s="120"/>
      <c r="I195" s="130"/>
      <c r="J195" s="130"/>
    </row>
    <row r="196" spans="1:10" ht="26.65" x14ac:dyDescent="0.3">
      <c r="A196" s="226" t="s">
        <v>100</v>
      </c>
      <c r="B196" s="227"/>
      <c r="C196" s="228"/>
      <c r="D196" s="76" t="s">
        <v>101</v>
      </c>
      <c r="E196" s="120"/>
      <c r="F196" s="120"/>
      <c r="G196" s="120"/>
      <c r="H196" s="120"/>
      <c r="I196" s="130"/>
      <c r="J196" s="130"/>
    </row>
    <row r="197" spans="1:10" x14ac:dyDescent="0.3">
      <c r="A197" s="107">
        <v>11</v>
      </c>
      <c r="B197" s="108"/>
      <c r="C197" s="109"/>
      <c r="D197" s="77"/>
      <c r="E197" s="120"/>
      <c r="F197" s="120"/>
      <c r="G197" s="120"/>
      <c r="H197" s="120"/>
      <c r="I197" s="130"/>
      <c r="J197" s="130"/>
    </row>
    <row r="198" spans="1:10" x14ac:dyDescent="0.3">
      <c r="A198" s="104"/>
      <c r="B198" s="83">
        <v>32</v>
      </c>
      <c r="C198" s="109"/>
      <c r="D198" s="67" t="s">
        <v>18</v>
      </c>
      <c r="E198" s="152">
        <f>SUM(E199:E201)</f>
        <v>2331.27</v>
      </c>
      <c r="F198" s="120"/>
      <c r="G198" s="152"/>
      <c r="H198" s="120"/>
      <c r="I198" s="130"/>
      <c r="J198" s="130">
        <f t="shared" si="5"/>
        <v>0</v>
      </c>
    </row>
    <row r="199" spans="1:10" x14ac:dyDescent="0.3">
      <c r="A199" s="104"/>
      <c r="B199" s="159"/>
      <c r="C199" s="162">
        <v>3222</v>
      </c>
      <c r="D199" s="163"/>
      <c r="E199" s="120">
        <v>2331.27</v>
      </c>
      <c r="F199" s="120"/>
      <c r="G199" s="120"/>
      <c r="H199" s="120"/>
      <c r="I199" s="130"/>
      <c r="J199" s="130">
        <f t="shared" si="5"/>
        <v>0</v>
      </c>
    </row>
    <row r="200" spans="1:10" x14ac:dyDescent="0.3">
      <c r="A200" s="104"/>
      <c r="B200" s="159"/>
      <c r="C200" s="162">
        <v>3225</v>
      </c>
      <c r="D200" s="163"/>
      <c r="E200" s="120"/>
      <c r="F200" s="120"/>
      <c r="G200" s="120"/>
      <c r="H200" s="120"/>
      <c r="I200" s="130"/>
      <c r="J200" s="130"/>
    </row>
    <row r="201" spans="1:10" x14ac:dyDescent="0.3">
      <c r="A201" s="104"/>
      <c r="B201" s="159"/>
      <c r="C201" s="109"/>
      <c r="D201" s="72"/>
      <c r="E201" s="120"/>
      <c r="F201" s="120"/>
      <c r="G201" s="152"/>
      <c r="H201" s="120"/>
      <c r="I201" s="130"/>
      <c r="J201" s="130"/>
    </row>
    <row r="202" spans="1:10" ht="26.65" x14ac:dyDescent="0.3">
      <c r="A202" s="110">
        <v>41</v>
      </c>
      <c r="B202" s="108"/>
      <c r="C202" s="109"/>
      <c r="D202" s="78" t="s">
        <v>69</v>
      </c>
      <c r="E202" s="120"/>
      <c r="F202" s="120"/>
      <c r="G202" s="120"/>
      <c r="H202" s="120"/>
      <c r="I202" s="130"/>
      <c r="J202" s="130"/>
    </row>
    <row r="203" spans="1:10" x14ac:dyDescent="0.3">
      <c r="A203" s="82">
        <v>3</v>
      </c>
      <c r="B203" s="108"/>
      <c r="C203" s="109"/>
      <c r="D203" s="67" t="s">
        <v>7</v>
      </c>
      <c r="E203" s="120"/>
      <c r="F203" s="120"/>
      <c r="G203" s="120"/>
      <c r="H203" s="120"/>
      <c r="I203" s="130"/>
      <c r="J203" s="130"/>
    </row>
    <row r="204" spans="1:10" ht="26.65" x14ac:dyDescent="0.3">
      <c r="A204" s="110"/>
      <c r="B204" s="83">
        <v>31</v>
      </c>
      <c r="C204" s="109"/>
      <c r="D204" s="67" t="s">
        <v>8</v>
      </c>
      <c r="E204" s="120"/>
      <c r="F204" s="120"/>
      <c r="G204" s="120"/>
      <c r="H204" s="120"/>
      <c r="I204" s="130"/>
      <c r="J204" s="130"/>
    </row>
    <row r="205" spans="1:10" x14ac:dyDescent="0.3">
      <c r="A205" s="110"/>
      <c r="B205" s="83">
        <v>32</v>
      </c>
      <c r="C205" s="109"/>
      <c r="D205" s="67" t="s">
        <v>18</v>
      </c>
      <c r="E205" s="120"/>
      <c r="F205" s="120"/>
      <c r="G205" s="120"/>
      <c r="H205" s="120"/>
      <c r="I205" s="130"/>
      <c r="J205" s="130"/>
    </row>
    <row r="206" spans="1:10" x14ac:dyDescent="0.3">
      <c r="A206" s="110">
        <v>5402</v>
      </c>
      <c r="B206" s="108"/>
      <c r="C206" s="109"/>
      <c r="D206" s="72" t="s">
        <v>61</v>
      </c>
      <c r="E206" s="120"/>
      <c r="F206" s="120"/>
      <c r="G206" s="120"/>
      <c r="H206" s="120"/>
      <c r="I206" s="130"/>
      <c r="J206" s="130"/>
    </row>
    <row r="207" spans="1:10" x14ac:dyDescent="0.3">
      <c r="A207" s="107"/>
      <c r="B207" s="111">
        <v>32</v>
      </c>
      <c r="C207" s="109"/>
      <c r="D207" s="72" t="s">
        <v>18</v>
      </c>
      <c r="E207" s="122">
        <f>SUM(E208)</f>
        <v>6966.68</v>
      </c>
      <c r="F207" s="120">
        <v>10899.27</v>
      </c>
      <c r="G207" s="152"/>
      <c r="H207" s="120">
        <v>6266.44</v>
      </c>
      <c r="I207" s="130">
        <f t="shared" ref="I207:I229" si="6">H207/F207*100</f>
        <v>57.494125753376139</v>
      </c>
      <c r="J207" s="130">
        <f t="shared" ref="J207:J216" si="7">H207/E207*100</f>
        <v>89.948727370856702</v>
      </c>
    </row>
    <row r="208" spans="1:10" x14ac:dyDescent="0.3">
      <c r="A208" s="107"/>
      <c r="B208" s="111"/>
      <c r="C208" s="160">
        <v>3222</v>
      </c>
      <c r="D208" s="72"/>
      <c r="E208" s="120">
        <v>6966.68</v>
      </c>
      <c r="F208" s="120"/>
      <c r="G208" s="120"/>
      <c r="H208" s="171">
        <v>6266.44</v>
      </c>
      <c r="I208" s="130"/>
      <c r="J208" s="130">
        <f t="shared" si="7"/>
        <v>89.948727370856702</v>
      </c>
    </row>
    <row r="209" spans="1:10" s="145" customFormat="1" x14ac:dyDescent="0.3">
      <c r="A209" s="107"/>
      <c r="B209" s="111"/>
      <c r="C209" s="160">
        <v>3222</v>
      </c>
      <c r="D209" s="72"/>
      <c r="E209" s="120"/>
      <c r="F209" s="120"/>
      <c r="G209" s="120"/>
      <c r="H209" s="120"/>
      <c r="I209" s="130"/>
      <c r="J209" s="130"/>
    </row>
    <row r="210" spans="1:10" x14ac:dyDescent="0.3">
      <c r="A210" s="110">
        <v>57</v>
      </c>
      <c r="B210" s="108"/>
      <c r="C210" s="109"/>
      <c r="D210" s="72" t="s">
        <v>102</v>
      </c>
      <c r="E210" s="120"/>
      <c r="F210" s="120"/>
      <c r="G210" s="120"/>
      <c r="H210" s="120"/>
      <c r="I210" s="130"/>
      <c r="J210" s="130"/>
    </row>
    <row r="211" spans="1:10" x14ac:dyDescent="0.3">
      <c r="A211" s="106">
        <v>3</v>
      </c>
      <c r="B211" s="108"/>
      <c r="C211" s="109"/>
      <c r="D211" s="72" t="s">
        <v>7</v>
      </c>
      <c r="E211" s="120"/>
      <c r="F211" s="120"/>
      <c r="G211" s="120"/>
      <c r="H211" s="120"/>
      <c r="I211" s="130"/>
      <c r="J211" s="130"/>
    </row>
    <row r="212" spans="1:10" x14ac:dyDescent="0.3">
      <c r="A212" s="112"/>
      <c r="B212" s="113">
        <v>32</v>
      </c>
      <c r="C212" s="114"/>
      <c r="D212" s="67" t="s">
        <v>18</v>
      </c>
      <c r="E212" s="152"/>
      <c r="F212" s="120"/>
      <c r="G212" s="152"/>
      <c r="H212" s="120"/>
      <c r="I212" s="130"/>
      <c r="J212" s="130"/>
    </row>
    <row r="213" spans="1:10" ht="26.65" x14ac:dyDescent="0.3">
      <c r="A213" s="223" t="s">
        <v>103</v>
      </c>
      <c r="B213" s="224"/>
      <c r="C213" s="225"/>
      <c r="D213" s="66" t="s">
        <v>104</v>
      </c>
      <c r="E213" s="120"/>
      <c r="F213" s="120"/>
      <c r="G213" s="120"/>
      <c r="H213" s="120"/>
      <c r="I213" s="130"/>
      <c r="J213" s="130"/>
    </row>
    <row r="214" spans="1:10" x14ac:dyDescent="0.3">
      <c r="A214" s="79">
        <v>11</v>
      </c>
      <c r="B214" s="115"/>
      <c r="C214" s="116"/>
      <c r="D214" s="67" t="s">
        <v>65</v>
      </c>
      <c r="E214" s="120"/>
      <c r="F214" s="120"/>
      <c r="G214" s="120"/>
      <c r="H214" s="120"/>
      <c r="I214" s="130"/>
      <c r="J214" s="130"/>
    </row>
    <row r="215" spans="1:10" x14ac:dyDescent="0.3">
      <c r="A215" s="82">
        <v>3</v>
      </c>
      <c r="B215" s="115"/>
      <c r="C215" s="116"/>
      <c r="D215" s="67" t="s">
        <v>7</v>
      </c>
      <c r="E215" s="120"/>
      <c r="F215" s="120"/>
      <c r="G215" s="120"/>
      <c r="H215" s="170">
        <f>SUM(H217:H219,H221:H222)</f>
        <v>69592.189999999988</v>
      </c>
      <c r="I215" s="130"/>
      <c r="J215" s="130"/>
    </row>
    <row r="216" spans="1:10" ht="26.65" x14ac:dyDescent="0.3">
      <c r="A216" s="117"/>
      <c r="B216" s="83">
        <v>31</v>
      </c>
      <c r="C216" s="116"/>
      <c r="D216" s="67" t="s">
        <v>8</v>
      </c>
      <c r="E216" s="152">
        <f>SUM(E217:E219)</f>
        <v>34132.910000000003</v>
      </c>
      <c r="F216" s="152">
        <v>18452.099999999999</v>
      </c>
      <c r="G216" s="152"/>
      <c r="H216" s="152">
        <f>SUM(H217:H219)</f>
        <v>65833.149999999994</v>
      </c>
      <c r="I216" s="130">
        <f t="shared" si="6"/>
        <v>356.77863224240059</v>
      </c>
      <c r="J216" s="130">
        <f t="shared" si="7"/>
        <v>192.87294871723503</v>
      </c>
    </row>
    <row r="217" spans="1:10" x14ac:dyDescent="0.3">
      <c r="A217" s="117"/>
      <c r="B217" s="83"/>
      <c r="C217" s="84">
        <v>3111</v>
      </c>
      <c r="D217" s="67"/>
      <c r="E217" s="120">
        <v>34132.910000000003</v>
      </c>
      <c r="F217" s="120"/>
      <c r="G217" s="152"/>
      <c r="H217" s="120">
        <v>52045.65</v>
      </c>
      <c r="I217" s="130"/>
      <c r="J217" s="130">
        <f>H217/E217*100</f>
        <v>152.4793813360771</v>
      </c>
    </row>
    <row r="218" spans="1:10" x14ac:dyDescent="0.3">
      <c r="A218" s="117"/>
      <c r="B218" s="83"/>
      <c r="C218" s="84">
        <v>3121</v>
      </c>
      <c r="D218" s="67"/>
      <c r="E218" s="120"/>
      <c r="F218" s="120"/>
      <c r="G218" s="152"/>
      <c r="H218" s="120">
        <v>5200</v>
      </c>
      <c r="I218" s="130"/>
      <c r="J218" s="130"/>
    </row>
    <row r="219" spans="1:10" x14ac:dyDescent="0.3">
      <c r="A219" s="117"/>
      <c r="B219" s="83"/>
      <c r="C219" s="84">
        <v>3132</v>
      </c>
      <c r="D219" s="67"/>
      <c r="E219" s="120"/>
      <c r="F219" s="120"/>
      <c r="G219" s="152"/>
      <c r="H219" s="120">
        <v>8587.5</v>
      </c>
      <c r="I219" s="130"/>
      <c r="J219" s="130"/>
    </row>
    <row r="220" spans="1:10" x14ac:dyDescent="0.3">
      <c r="A220" s="117"/>
      <c r="B220" s="83">
        <v>32</v>
      </c>
      <c r="C220" s="116"/>
      <c r="D220" s="67" t="s">
        <v>18</v>
      </c>
      <c r="E220" s="120"/>
      <c r="F220" s="120"/>
      <c r="G220" s="120"/>
      <c r="H220" s="152">
        <f>SUM(H221:H222)</f>
        <v>3759.04</v>
      </c>
      <c r="I220" s="130">
        <v>0</v>
      </c>
      <c r="J220" s="130"/>
    </row>
    <row r="221" spans="1:10" x14ac:dyDescent="0.3">
      <c r="A221" s="117"/>
      <c r="B221" s="83"/>
      <c r="C221" s="84">
        <v>3211</v>
      </c>
      <c r="D221" s="67"/>
      <c r="E221" s="120"/>
      <c r="F221" s="120"/>
      <c r="G221" s="120"/>
      <c r="H221" s="120">
        <v>600</v>
      </c>
      <c r="I221" s="130"/>
      <c r="J221" s="130"/>
    </row>
    <row r="222" spans="1:10" x14ac:dyDescent="0.3">
      <c r="A222" s="117"/>
      <c r="B222" s="83"/>
      <c r="C222" s="84">
        <v>3212</v>
      </c>
      <c r="D222" s="67"/>
      <c r="E222" s="120"/>
      <c r="F222" s="120"/>
      <c r="G222" s="120"/>
      <c r="H222" s="120">
        <v>3159.04</v>
      </c>
      <c r="I222" s="130"/>
      <c r="J222" s="130"/>
    </row>
    <row r="223" spans="1:10" x14ac:dyDescent="0.3">
      <c r="A223" s="204">
        <v>5402</v>
      </c>
      <c r="B223" s="205"/>
      <c r="C223" s="206"/>
      <c r="D223" s="67" t="s">
        <v>61</v>
      </c>
      <c r="E223" s="120"/>
      <c r="F223" s="120"/>
      <c r="G223" s="120"/>
      <c r="H223" s="120"/>
      <c r="I223" s="130"/>
      <c r="J223" s="130"/>
    </row>
    <row r="224" spans="1:10" x14ac:dyDescent="0.3">
      <c r="A224" s="118">
        <v>3</v>
      </c>
      <c r="B224" s="100"/>
      <c r="C224" s="98"/>
      <c r="D224" s="67" t="s">
        <v>7</v>
      </c>
      <c r="E224" s="120"/>
      <c r="F224" s="120"/>
      <c r="G224" s="120"/>
      <c r="H224" s="120"/>
      <c r="I224" s="130"/>
      <c r="J224" s="130"/>
    </row>
    <row r="225" spans="1:10" ht="26.65" x14ac:dyDescent="0.3">
      <c r="A225" s="118"/>
      <c r="B225" s="87">
        <v>31</v>
      </c>
      <c r="C225" s="84"/>
      <c r="D225" s="67" t="s">
        <v>8</v>
      </c>
      <c r="E225" s="152"/>
      <c r="F225" s="120">
        <v>83701.02</v>
      </c>
      <c r="G225" s="152"/>
      <c r="H225" s="120"/>
      <c r="I225" s="130">
        <f t="shared" si="6"/>
        <v>0</v>
      </c>
      <c r="J225" s="130"/>
    </row>
    <row r="226" spans="1:10" x14ac:dyDescent="0.3">
      <c r="A226" s="118"/>
      <c r="B226" s="87"/>
      <c r="C226" s="84">
        <v>3111</v>
      </c>
      <c r="D226" s="67"/>
      <c r="E226" s="120"/>
      <c r="F226" s="120"/>
      <c r="G226" s="152"/>
      <c r="H226" s="120"/>
      <c r="I226" s="130"/>
      <c r="J226" s="130"/>
    </row>
    <row r="227" spans="1:10" x14ac:dyDescent="0.3">
      <c r="A227" s="118"/>
      <c r="B227" s="87"/>
      <c r="C227" s="84">
        <v>3121</v>
      </c>
      <c r="D227" s="67"/>
      <c r="E227" s="120"/>
      <c r="F227" s="120"/>
      <c r="G227" s="152"/>
      <c r="H227" s="120"/>
      <c r="I227" s="130"/>
      <c r="J227" s="130"/>
    </row>
    <row r="228" spans="1:10" x14ac:dyDescent="0.3">
      <c r="A228" s="118"/>
      <c r="B228" s="87"/>
      <c r="C228" s="84">
        <v>3132</v>
      </c>
      <c r="D228" s="67"/>
      <c r="E228" s="120"/>
      <c r="F228" s="120"/>
      <c r="G228" s="152"/>
      <c r="H228" s="120"/>
      <c r="I228" s="130"/>
      <c r="J228" s="130"/>
    </row>
    <row r="229" spans="1:10" x14ac:dyDescent="0.3">
      <c r="A229" s="118"/>
      <c r="B229" s="87">
        <v>32</v>
      </c>
      <c r="C229" s="84"/>
      <c r="D229" s="67" t="s">
        <v>18</v>
      </c>
      <c r="E229" s="152"/>
      <c r="F229" s="120">
        <v>5177.6000000000004</v>
      </c>
      <c r="G229" s="152"/>
      <c r="H229" s="120"/>
      <c r="I229" s="130">
        <f t="shared" si="6"/>
        <v>0</v>
      </c>
      <c r="J229" s="130"/>
    </row>
    <row r="230" spans="1:10" x14ac:dyDescent="0.3">
      <c r="A230" s="118"/>
      <c r="B230" s="87"/>
      <c r="C230" s="84">
        <v>3211</v>
      </c>
      <c r="D230" s="67"/>
      <c r="E230" s="120"/>
      <c r="F230" s="120"/>
      <c r="G230" s="152"/>
      <c r="H230" s="120"/>
      <c r="I230" s="130"/>
      <c r="J230" s="130"/>
    </row>
    <row r="231" spans="1:10" x14ac:dyDescent="0.3">
      <c r="A231" s="118"/>
      <c r="B231" s="87"/>
      <c r="C231" s="84">
        <v>3212</v>
      </c>
      <c r="D231" s="67"/>
      <c r="E231" s="120"/>
      <c r="F231" s="120"/>
      <c r="G231" s="152"/>
      <c r="H231" s="120"/>
      <c r="I231" s="130"/>
      <c r="J231" s="130"/>
    </row>
    <row r="232" spans="1:10" x14ac:dyDescent="0.3">
      <c r="A232"/>
      <c r="B232"/>
      <c r="C232"/>
      <c r="E232" s="119"/>
      <c r="F232" s="119"/>
      <c r="G232" s="119"/>
      <c r="H232" s="119"/>
      <c r="I232" s="119"/>
      <c r="J232" s="119"/>
    </row>
    <row r="233" spans="1:10" x14ac:dyDescent="0.3">
      <c r="A233"/>
      <c r="B233"/>
      <c r="C233"/>
    </row>
    <row r="234" spans="1:10" x14ac:dyDescent="0.3">
      <c r="A234"/>
      <c r="B234"/>
      <c r="C234"/>
    </row>
    <row r="235" spans="1:10" x14ac:dyDescent="0.3">
      <c r="A235"/>
      <c r="B235"/>
      <c r="C235"/>
    </row>
    <row r="236" spans="1:10" x14ac:dyDescent="0.3">
      <c r="A236"/>
      <c r="B236"/>
      <c r="C236"/>
    </row>
    <row r="237" spans="1:10" x14ac:dyDescent="0.3">
      <c r="A237"/>
      <c r="B237"/>
      <c r="C237"/>
    </row>
    <row r="238" spans="1:10" x14ac:dyDescent="0.3">
      <c r="A238"/>
      <c r="B238"/>
      <c r="C238"/>
    </row>
    <row r="239" spans="1:10" x14ac:dyDescent="0.3">
      <c r="A239"/>
      <c r="B239"/>
      <c r="C239"/>
    </row>
    <row r="240" spans="1:10" x14ac:dyDescent="0.3">
      <c r="A240"/>
      <c r="B240"/>
      <c r="C240"/>
    </row>
    <row r="241" spans="1:3" x14ac:dyDescent="0.3">
      <c r="A241"/>
      <c r="B241"/>
      <c r="C241"/>
    </row>
    <row r="242" spans="1:3" x14ac:dyDescent="0.3">
      <c r="A242"/>
      <c r="B242"/>
      <c r="C242"/>
    </row>
    <row r="243" spans="1:3" x14ac:dyDescent="0.3">
      <c r="A243"/>
      <c r="B243"/>
      <c r="C243"/>
    </row>
    <row r="244" spans="1:3" x14ac:dyDescent="0.3">
      <c r="A244"/>
      <c r="B244"/>
      <c r="C244"/>
    </row>
    <row r="245" spans="1:3" x14ac:dyDescent="0.3">
      <c r="A245"/>
      <c r="B245"/>
      <c r="C245"/>
    </row>
    <row r="246" spans="1:3" x14ac:dyDescent="0.3">
      <c r="A246"/>
      <c r="B246"/>
      <c r="C246"/>
    </row>
    <row r="247" spans="1:3" x14ac:dyDescent="0.3">
      <c r="A247"/>
      <c r="B247"/>
      <c r="C247"/>
    </row>
  </sheetData>
  <mergeCells count="24">
    <mergeCell ref="A213:C213"/>
    <mergeCell ref="A223:C223"/>
    <mergeCell ref="A182:C182"/>
    <mergeCell ref="A183:C183"/>
    <mergeCell ref="A191:C191"/>
    <mergeCell ref="A192:C192"/>
    <mergeCell ref="A196:C196"/>
    <mergeCell ref="A54:C54"/>
    <mergeCell ref="A71:C71"/>
    <mergeCell ref="A107:C107"/>
    <mergeCell ref="A181:C181"/>
    <mergeCell ref="A170:C170"/>
    <mergeCell ref="A175:C175"/>
    <mergeCell ref="A6:C6"/>
    <mergeCell ref="A7:C7"/>
    <mergeCell ref="A1:I1"/>
    <mergeCell ref="A3:I3"/>
    <mergeCell ref="A5:C5"/>
    <mergeCell ref="A8:C8"/>
    <mergeCell ref="A9:C9"/>
    <mergeCell ref="A37:C37"/>
    <mergeCell ref="A44:C44"/>
    <mergeCell ref="A31:C31"/>
    <mergeCell ref="A36:C36"/>
  </mergeCells>
  <pageMargins left="1.5625000000000001E-3" right="0.7" top="0.75" bottom="0.75" header="0.3" footer="0.3"/>
  <pageSetup paperSize="9" scale="49" fitToHeight="0" orientation="portrait" r:id="rId1"/>
  <rowBreaks count="2" manualBreakCount="2">
    <brk id="84" max="9" man="1"/>
    <brk id="18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Marina Kulaš</cp:lastModifiedBy>
  <cp:lastPrinted>2024-07-12T06:23:17Z</cp:lastPrinted>
  <dcterms:created xsi:type="dcterms:W3CDTF">2022-08-12T12:51:27Z</dcterms:created>
  <dcterms:modified xsi:type="dcterms:W3CDTF">2024-07-19T15:03:32Z</dcterms:modified>
</cp:coreProperties>
</file>